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<sst xmlns="http://schemas.openxmlformats.org/spreadsheetml/2006/main" count="71" uniqueCount="59">
  <si>
    <t xml:space="preserve">Обоснование начальной (максимальной) цены контракта на поставку сейфа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</si>
  <si>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</si>
  <si>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</si>
  <si>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</si>
  <si>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</si>
  <si>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</si>
  <si>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</si>
  <si>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</si>
  <si>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</si>
  <si>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</si>
  <si>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</si>
  <si>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</si>
  <si>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</si>
  <si>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</si>
  <si>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</si>
  <si>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</si>
  <si>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</si>
  <si>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</si>
  <si>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</si>
  <si>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871 от 10.06.2026 года</t>
  </si>
  <si>
    <t xml:space="preserve">цена источника 2 Вх. № 872 от 10.06.2026 года</t>
  </si>
  <si>
    <t xml:space="preserve">цена источника 2 Вх. № 879 от 10.06.2026 года</t>
  </si>
  <si>
    <t xml:space="preserve">Жёсткий столярный угольник</t>
  </si>
  <si>
    <t xml:space="preserve">26.51.33.143/26.51.33.143-00000001</t>
  </si>
  <si>
    <t xml:space="preserve">шт.</t>
  </si>
  <si>
    <t xml:space="preserve">Набор сверл по дереву и металлу</t>
  </si>
  <si>
    <t xml:space="preserve">25.73.40.110/-</t>
  </si>
  <si>
    <t xml:space="preserve">набор</t>
  </si>
  <si>
    <t xml:space="preserve">Ванночки для краски</t>
  </si>
  <si>
    <t xml:space="preserve">22.23.12.110/-</t>
  </si>
  <si>
    <t xml:space="preserve">Плоская кисть натуральная щетина</t>
  </si>
  <si>
    <t xml:space="preserve">32.91.19.120/32.91.19.120-00000004</t>
  </si>
  <si>
    <t xml:space="preserve">Пистолет для гибких стрелок механический</t>
  </si>
  <si>
    <t xml:space="preserve">28.24.12.110/-</t>
  </si>
  <si>
    <t xml:space="preserve">Кольца для картин с петлёй-шурупом</t>
  </si>
  <si>
    <t xml:space="preserve">25.72.14.190/-
</t>
  </si>
  <si>
    <t xml:space="preserve">Крючёк С-образный</t>
  </si>
  <si>
    <t xml:space="preserve">25.99.25.000/-</t>
  </si>
  <si>
    <t xml:space="preserve">Гвозди</t>
  </si>
  <si>
    <t xml:space="preserve">25.93.14.110/-</t>
  </si>
  <si>
    <t xml:space="preserve">уп.</t>
  </si>
  <si>
    <t xml:space="preserve">Саморезы</t>
  </si>
  <si>
    <t xml:space="preserve">25.94.11.120/-</t>
  </si>
  <si>
    <t xml:space="preserve">Металлический крючок</t>
  </si>
  <si>
    <r>
      <rPr>
        <sz val="15"/>
        <color theme="1"/>
        <rFont val="Times New Roman"/>
        <family val="1"/>
        <charset val="1"/>
      </rPr>
      <t xml:space="preserve">Кейс</t>
    </r>
    <r>
      <rPr>
        <sz val="12"/>
        <color rgb="FF000000"/>
        <rFont val="Times New Roman"/>
        <family val="1"/>
        <charset val="1"/>
      </rPr>
      <t xml:space="preserve"> </t>
    </r>
    <r>
      <rPr>
        <sz val="15"/>
        <color theme="1"/>
        <rFont val="Times New Roman"/>
        <family val="1"/>
        <charset val="1"/>
      </rPr>
      <t xml:space="preserve">для</t>
    </r>
    <r>
      <rPr>
        <sz val="12"/>
        <color rgb="FF000000"/>
        <rFont val="Times New Roman"/>
        <family val="1"/>
        <charset val="1"/>
      </rPr>
      <t xml:space="preserve"> </t>
    </r>
    <r>
      <rPr>
        <sz val="15"/>
        <color theme="1"/>
        <rFont val="Times New Roman"/>
        <family val="1"/>
        <charset val="1"/>
      </rPr>
      <t xml:space="preserve">крепежа</t>
    </r>
  </si>
  <si>
    <t xml:space="preserve">22.22.13.190/-</t>
  </si>
  <si>
    <t xml:space="preserve">Перчатки монтажника</t>
  </si>
  <si>
    <t xml:space="preserve">14.12.30.150/14.12.30.150-00000003</t>
  </si>
  <si>
    <t xml:space="preserve">Профессиональный набор инструмента в чемодане 102 предмета</t>
  </si>
  <si>
    <r>
      <rPr>
        <sz val="12"/>
        <color rgb="FF000000"/>
        <rFont val="Times New Roman"/>
        <family val="1"/>
        <charset val="1"/>
      </rPr>
      <t xml:space="preserve">25.73.30.000/</t>
    </r>
    <r>
      <rPr>
        <b val="true"/>
        <sz val="10.5"/>
        <color rgb="FF091E42"/>
        <rFont val="Arial"/>
        <family val="2"/>
        <charset val="1"/>
      </rPr>
      <t xml:space="preserve"> </t>
    </r>
    <r>
      <rPr>
        <sz val="12"/>
        <color rgb="FF091E42"/>
        <rFont val="Times New Roman"/>
        <family val="1"/>
        <charset val="1"/>
      </rPr>
      <t xml:space="preserve">-</t>
    </r>
  </si>
  <si>
    <t xml:space="preserve">Подкатная тележка-лежак</t>
  </si>
  <si>
    <t xml:space="preserve">27.90.32.110/-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</si>
  <si>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</si>
  <si>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</si>
  <si>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</si>
  <si>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10.06.2026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</si>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</sst>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00"/>
    <numFmt numFmtId="167" formatCode="0.00%"/>
    <numFmt numFmtId="168" formatCode="#,##0.00&quot;р.&quot;;\-#,##0.00&quot;р.&quot;"/>
  </numFmts>
  <fonts count="1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0.5"/>
      <color rgb="FF091E42"/>
      <name val="Arial"/>
      <family val="2"/>
      <charset val="1"/>
    </font>
    <font>
      <sz val="12"/>
      <color rgb="FF091E42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91E4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529560</xdr:colOff>
      <xdr:row>6</xdr:row>
      <xdr:rowOff>46800</xdr:rowOff>
    </xdr:from>
    <xdr:to>
      <xdr:col>6</xdr:col>
      <xdr:colOff>1213200</xdr:colOff>
      <xdr:row>6</xdr:row>
      <xdr:rowOff>1781640</xdr:rowOff>
    </xdr:to>
    <xdr:sp>
      <xdr:nvSpPr>
        <xdr:cNvPr id="1" name="TextBox 1"/>
        <xdr:cNvSpPr/>
      </xdr:nvSpPr>
      <xdr:spPr>
        <a:xfrm>
          <a:off x="4394160" y="2279520"/>
          <a:ext cx="5452560" cy="1734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6</xdr:row>
      <xdr:rowOff>131400</xdr:rowOff>
    </xdr:from>
    <xdr:to>
      <xdr:col>3</xdr:col>
      <xdr:colOff>1198800</xdr:colOff>
      <xdr:row>7</xdr:row>
      <xdr:rowOff>18360</xdr:rowOff>
    </xdr:to>
    <xdr:sp>
      <xdr:nvSpPr>
        <xdr:cNvPr id="2" name="TextBox 2"/>
        <xdr:cNvSpPr/>
      </xdr:nvSpPr>
      <xdr:spPr>
        <a:xfrm>
          <a:off x="0" y="2364120"/>
          <a:ext cx="5063400" cy="1734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397080</xdr:colOff>
      <xdr:row>6</xdr:row>
      <xdr:rowOff>66600</xdr:rowOff>
    </xdr:from>
    <xdr:to>
      <xdr:col>9</xdr:col>
      <xdr:colOff>1433160</xdr:colOff>
      <xdr:row>6</xdr:row>
      <xdr:rowOff>1278360</xdr:rowOff>
    </xdr:to>
    <xdr:sp>
      <xdr:nvSpPr>
        <xdr:cNvPr id="3" name="TextBox 3"/>
        <xdr:cNvSpPr/>
      </xdr:nvSpPr>
      <xdr:spPr>
        <a:xfrm rot="10200">
          <a:off x="9030240" y="2299320"/>
          <a:ext cx="6240600" cy="121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4" colorId="64" zoomScale="36" zoomScaleNormal="36" zoomScalePageLayoutView="100" workbookViewId="0">
      <selection pane="topLeft" activeCell="F11" activeCellId="0" sqref="F11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21.74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7.43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66.45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50.7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39.75" hidden="false" customHeight="true" outlineLevel="0" collapsed="false">
      <c r="A10" s="13" t="n">
        <v>1</v>
      </c>
      <c r="B10" s="14" t="s">
        <v>22</v>
      </c>
      <c r="C10" s="15"/>
      <c r="D10" s="16" t="s">
        <v>23</v>
      </c>
      <c r="E10" s="17" t="s">
        <v>24</v>
      </c>
      <c r="F10" s="17" t="n">
        <v>1</v>
      </c>
      <c r="G10" s="18" t="n">
        <v>1031.8</v>
      </c>
      <c r="H10" s="18" t="n">
        <v>1219.4</v>
      </c>
      <c r="I10" s="18" t="n">
        <v>938</v>
      </c>
      <c r="J10" s="19" t="n">
        <f aca="false">ROUND(((G10+H10+I10)/3),2)</f>
        <v>1063.07</v>
      </c>
      <c r="K10" s="20" t="n">
        <f aca="false">SQRT(((POWER(G10-J10,2)+POWER(H10-J10,2)+POWER(I10-J10,2))/2))/J10</f>
        <v>0.134781215524014</v>
      </c>
      <c r="L10" s="18" t="n">
        <f aca="false">J10</f>
        <v>1063.07</v>
      </c>
      <c r="M10" s="18" t="n">
        <f aca="false">MIN(G10:I10)</f>
        <v>938</v>
      </c>
      <c r="N10" s="18" t="n">
        <f aca="false">L10*F10</f>
        <v>1063.07</v>
      </c>
      <c r="O10" s="21" t="n">
        <f aca="false">M10*F10</f>
        <v>938</v>
      </c>
      <c r="P10" s="12"/>
      <c r="R10" s="12"/>
    </row>
    <row r="11" customFormat="false" ht="39.75" hidden="false" customHeight="true" outlineLevel="0" collapsed="false">
      <c r="A11" s="13" t="n">
        <v>2</v>
      </c>
      <c r="B11" s="14" t="s">
        <v>25</v>
      </c>
      <c r="C11" s="15"/>
      <c r="D11" s="16" t="s">
        <v>26</v>
      </c>
      <c r="E11" s="22" t="s">
        <v>27</v>
      </c>
      <c r="F11" s="22" t="n">
        <v>1</v>
      </c>
      <c r="G11" s="18" t="n">
        <v>739.2</v>
      </c>
      <c r="H11" s="18" t="n">
        <v>873.6</v>
      </c>
      <c r="I11" s="18" t="n">
        <v>672</v>
      </c>
      <c r="J11" s="19" t="n">
        <f aca="false">ROUND(((G11+H11+I11)/3),2)</f>
        <v>761.6</v>
      </c>
      <c r="K11" s="20" t="n">
        <f aca="false">SQRT(((POWER(G11-J11,2)+POWER(H11-J11,2)+POWER(I11-J11,2))/2))/J11</f>
        <v>0.134781638086936</v>
      </c>
      <c r="L11" s="18" t="n">
        <f aca="false">J11</f>
        <v>761.6</v>
      </c>
      <c r="M11" s="18" t="n">
        <f aca="false">MIN(G11:I11)</f>
        <v>672</v>
      </c>
      <c r="N11" s="18" t="n">
        <f aca="false">L11*F11</f>
        <v>761.6</v>
      </c>
      <c r="O11" s="21" t="n">
        <f aca="false">M11*F11</f>
        <v>672</v>
      </c>
      <c r="P11" s="12"/>
      <c r="R11" s="12"/>
    </row>
    <row r="12" customFormat="false" ht="39.75" hidden="false" customHeight="true" outlineLevel="0" collapsed="false">
      <c r="A12" s="13" t="n">
        <v>3</v>
      </c>
      <c r="B12" s="14" t="s">
        <v>28</v>
      </c>
      <c r="C12" s="15"/>
      <c r="D12" s="16" t="s">
        <v>29</v>
      </c>
      <c r="E12" s="22" t="s">
        <v>24</v>
      </c>
      <c r="F12" s="22" t="n">
        <v>2</v>
      </c>
      <c r="G12" s="18" t="n">
        <v>154</v>
      </c>
      <c r="H12" s="18" t="n">
        <v>182</v>
      </c>
      <c r="I12" s="18" t="n">
        <v>140</v>
      </c>
      <c r="J12" s="19" t="n">
        <f aca="false">ROUND(((G12+H12+I12)/3),2)</f>
        <v>158.67</v>
      </c>
      <c r="K12" s="20" t="n">
        <f aca="false">SQRT(((POWER(G12-J12,2)+POWER(H12-J12,2)+POWER(I12-J12,2))/2))/J12</f>
        <v>0.134778809055285</v>
      </c>
      <c r="L12" s="18" t="n">
        <f aca="false">J12</f>
        <v>158.67</v>
      </c>
      <c r="M12" s="18" t="n">
        <f aca="false">MIN(G12:I12)</f>
        <v>140</v>
      </c>
      <c r="N12" s="18" t="n">
        <f aca="false">L12*F12</f>
        <v>317.34</v>
      </c>
      <c r="O12" s="21" t="n">
        <f aca="false">M12*F12</f>
        <v>280</v>
      </c>
      <c r="P12" s="12"/>
      <c r="R12" s="12"/>
    </row>
    <row r="13" customFormat="false" ht="39.75" hidden="false" customHeight="true" outlineLevel="0" collapsed="false">
      <c r="A13" s="13" t="n">
        <v>4</v>
      </c>
      <c r="B13" s="14" t="s">
        <v>30</v>
      </c>
      <c r="C13" s="15"/>
      <c r="D13" s="16" t="s">
        <v>31</v>
      </c>
      <c r="E13" s="22" t="s">
        <v>24</v>
      </c>
      <c r="F13" s="22" t="n">
        <v>10</v>
      </c>
      <c r="G13" s="18" t="n">
        <v>59.4</v>
      </c>
      <c r="H13" s="18" t="n">
        <v>70.2</v>
      </c>
      <c r="I13" s="18" t="n">
        <v>54</v>
      </c>
      <c r="J13" s="19" t="n">
        <f aca="false">ROUND(((G13+H13+I13)/3),2)</f>
        <v>61.2</v>
      </c>
      <c r="K13" s="20" t="n">
        <f aca="false">SQRT(((POWER(G13-J13,2)+POWER(H13-J13,2)+POWER(I13-J13,2))/2))/J13</f>
        <v>0.134781638086937</v>
      </c>
      <c r="L13" s="18" t="n">
        <f aca="false">J13</f>
        <v>61.2</v>
      </c>
      <c r="M13" s="18" t="n">
        <f aca="false">MIN(G13:I13)</f>
        <v>54</v>
      </c>
      <c r="N13" s="18" t="n">
        <f aca="false">L13*F13</f>
        <v>612</v>
      </c>
      <c r="O13" s="21" t="n">
        <f aca="false">M13*F13</f>
        <v>540</v>
      </c>
      <c r="P13" s="12"/>
      <c r="R13" s="12"/>
    </row>
    <row r="14" customFormat="false" ht="39.75" hidden="false" customHeight="true" outlineLevel="0" collapsed="false">
      <c r="A14" s="13" t="n">
        <v>5</v>
      </c>
      <c r="B14" s="14" t="s">
        <v>32</v>
      </c>
      <c r="C14" s="15"/>
      <c r="D14" s="16" t="s">
        <v>33</v>
      </c>
      <c r="E14" s="22" t="s">
        <v>24</v>
      </c>
      <c r="F14" s="22" t="n">
        <v>1</v>
      </c>
      <c r="G14" s="18" t="n">
        <v>3388</v>
      </c>
      <c r="H14" s="18" t="n">
        <v>4004</v>
      </c>
      <c r="I14" s="18" t="n">
        <v>3080</v>
      </c>
      <c r="J14" s="19" t="n">
        <f aca="false">ROUND(((G14+H14+I14)/3),2)</f>
        <v>3490.67</v>
      </c>
      <c r="K14" s="20" t="n">
        <f aca="false">SQRT(((POWER(G14-J14,2)+POWER(H14-J14,2)+POWER(I14-J14,2))/2))/J14</f>
        <v>0.134781509385451</v>
      </c>
      <c r="L14" s="18" t="n">
        <f aca="false">J14</f>
        <v>3490.67</v>
      </c>
      <c r="M14" s="18" t="n">
        <f aca="false">MIN(G14:I14)</f>
        <v>3080</v>
      </c>
      <c r="N14" s="18" t="n">
        <f aca="false">L14*F14</f>
        <v>3490.67</v>
      </c>
      <c r="O14" s="21" t="n">
        <f aca="false">M14*F14</f>
        <v>3080</v>
      </c>
      <c r="P14" s="12"/>
      <c r="R14" s="12"/>
    </row>
    <row r="15" customFormat="false" ht="39.75" hidden="false" customHeight="true" outlineLevel="0" collapsed="false">
      <c r="A15" s="13" t="n">
        <v>6</v>
      </c>
      <c r="B15" s="14" t="s">
        <v>34</v>
      </c>
      <c r="C15" s="15"/>
      <c r="D15" s="16" t="s">
        <v>35</v>
      </c>
      <c r="E15" s="22" t="s">
        <v>27</v>
      </c>
      <c r="F15" s="22" t="n">
        <v>50</v>
      </c>
      <c r="G15" s="18" t="n">
        <v>369.6</v>
      </c>
      <c r="H15" s="18" t="n">
        <v>436.8</v>
      </c>
      <c r="I15" s="18" t="n">
        <v>336</v>
      </c>
      <c r="J15" s="19" t="n">
        <f aca="false">ROUND(((G15+H15+I15)/3),2)</f>
        <v>380.8</v>
      </c>
      <c r="K15" s="20" t="n">
        <f aca="false">SQRT(((POWER(G15-J15,2)+POWER(H15-J15,2)+POWER(I15-J15,2))/2))/J15</f>
        <v>0.134781638086936</v>
      </c>
      <c r="L15" s="18" t="n">
        <f aca="false">J15</f>
        <v>380.8</v>
      </c>
      <c r="M15" s="18" t="n">
        <f aca="false">MIN(G15:I15)</f>
        <v>336</v>
      </c>
      <c r="N15" s="18" t="n">
        <f aca="false">L15*F15</f>
        <v>19040</v>
      </c>
      <c r="O15" s="21" t="n">
        <f aca="false">M15*F15</f>
        <v>16800</v>
      </c>
      <c r="P15" s="12"/>
      <c r="R15" s="12"/>
    </row>
    <row r="16" customFormat="false" ht="39.75" hidden="false" customHeight="true" outlineLevel="0" collapsed="false">
      <c r="A16" s="13" t="n">
        <v>7</v>
      </c>
      <c r="B16" s="14" t="s">
        <v>36</v>
      </c>
      <c r="C16" s="15"/>
      <c r="D16" s="16" t="s">
        <v>37</v>
      </c>
      <c r="E16" s="22" t="s">
        <v>24</v>
      </c>
      <c r="F16" s="22" t="n">
        <v>100</v>
      </c>
      <c r="G16" s="18" t="n">
        <v>110</v>
      </c>
      <c r="H16" s="18" t="n">
        <v>130</v>
      </c>
      <c r="I16" s="18" t="n">
        <v>100</v>
      </c>
      <c r="J16" s="19" t="n">
        <f aca="false">ROUND(((G16+H16+I16)/3),2)</f>
        <v>113.33</v>
      </c>
      <c r="K16" s="20" t="n">
        <f aca="false">SQRT(((POWER(G16-J16,2)+POWER(H16-J16,2)+POWER(I16-J16,2))/2))/J16</f>
        <v>0.134785607183131</v>
      </c>
      <c r="L16" s="18" t="n">
        <f aca="false">J16</f>
        <v>113.33</v>
      </c>
      <c r="M16" s="18" t="n">
        <f aca="false">MIN(G16:I16)</f>
        <v>100</v>
      </c>
      <c r="N16" s="18" t="n">
        <f aca="false">L16*F16</f>
        <v>11333</v>
      </c>
      <c r="O16" s="21" t="n">
        <f aca="false">M16*F16</f>
        <v>10000</v>
      </c>
      <c r="P16" s="12"/>
      <c r="R16" s="12"/>
    </row>
    <row r="17" customFormat="false" ht="39.75" hidden="false" customHeight="true" outlineLevel="0" collapsed="false">
      <c r="A17" s="13" t="n">
        <v>8</v>
      </c>
      <c r="B17" s="14" t="s">
        <v>38</v>
      </c>
      <c r="C17" s="15"/>
      <c r="D17" s="16" t="s">
        <v>39</v>
      </c>
      <c r="E17" s="22" t="s">
        <v>40</v>
      </c>
      <c r="F17" s="22" t="n">
        <v>2</v>
      </c>
      <c r="G17" s="18" t="n">
        <v>1078</v>
      </c>
      <c r="H17" s="18" t="n">
        <v>1274</v>
      </c>
      <c r="I17" s="18" t="n">
        <v>980</v>
      </c>
      <c r="J17" s="19" t="n">
        <f aca="false">ROUND(((G17+H17+I17)/3),2)</f>
        <v>1110.67</v>
      </c>
      <c r="K17" s="20" t="n">
        <f aca="false">SQRT(((POWER(G17-J17,2)+POWER(H17-J17,2)+POWER(I17-J17,2))/2))/J17</f>
        <v>0.134781233631554</v>
      </c>
      <c r="L17" s="18" t="n">
        <f aca="false">J17</f>
        <v>1110.67</v>
      </c>
      <c r="M17" s="18" t="n">
        <f aca="false">MIN(G17:I17)</f>
        <v>980</v>
      </c>
      <c r="N17" s="18" t="n">
        <f aca="false">L17*F17</f>
        <v>2221.34</v>
      </c>
      <c r="O17" s="21" t="n">
        <f aca="false">M17*F17</f>
        <v>1960</v>
      </c>
      <c r="P17" s="12"/>
      <c r="R17" s="12"/>
    </row>
    <row r="18" customFormat="false" ht="39.75" hidden="false" customHeight="true" outlineLevel="0" collapsed="false">
      <c r="A18" s="13" t="n">
        <v>9</v>
      </c>
      <c r="B18" s="14" t="s">
        <v>41</v>
      </c>
      <c r="C18" s="15"/>
      <c r="D18" s="16" t="s">
        <v>42</v>
      </c>
      <c r="E18" s="22" t="s">
        <v>40</v>
      </c>
      <c r="F18" s="22" t="n">
        <v>1</v>
      </c>
      <c r="G18" s="18" t="n">
        <v>286</v>
      </c>
      <c r="H18" s="18" t="n">
        <v>338</v>
      </c>
      <c r="I18" s="18" t="n">
        <v>260</v>
      </c>
      <c r="J18" s="19" t="n">
        <f aca="false">ROUND(((G18+H18+I18)/3),2)</f>
        <v>294.67</v>
      </c>
      <c r="K18" s="20" t="n">
        <f aca="false">SQRT(((POWER(G18-J18,2)+POWER(H18-J18,2)+POWER(I18-J18,2))/2))/J18</f>
        <v>0.134780114137087</v>
      </c>
      <c r="L18" s="18" t="n">
        <f aca="false">J18</f>
        <v>294.67</v>
      </c>
      <c r="M18" s="18" t="n">
        <f aca="false">MIN(G18:I18)</f>
        <v>260</v>
      </c>
      <c r="N18" s="18" t="n">
        <f aca="false">L18*F18</f>
        <v>294.67</v>
      </c>
      <c r="O18" s="21" t="n">
        <f aca="false">M18*F18</f>
        <v>260</v>
      </c>
      <c r="P18" s="12"/>
      <c r="R18" s="12"/>
    </row>
    <row r="19" customFormat="false" ht="39.75" hidden="false" customHeight="true" outlineLevel="0" collapsed="false">
      <c r="A19" s="13" t="n">
        <v>10</v>
      </c>
      <c r="B19" s="14" t="s">
        <v>43</v>
      </c>
      <c r="C19" s="15"/>
      <c r="D19" s="16" t="s">
        <v>37</v>
      </c>
      <c r="E19" s="22" t="s">
        <v>40</v>
      </c>
      <c r="F19" s="22" t="n">
        <v>1</v>
      </c>
      <c r="G19" s="18" t="n">
        <v>1089</v>
      </c>
      <c r="H19" s="18" t="n">
        <v>1287</v>
      </c>
      <c r="I19" s="18" t="n">
        <v>990</v>
      </c>
      <c r="J19" s="19" t="n">
        <f aca="false">ROUND(((G19+H19+I19)/3),2)</f>
        <v>1122</v>
      </c>
      <c r="K19" s="20" t="n">
        <f aca="false">SQRT(((POWER(G19-J19,2)+POWER(H19-J19,2)+POWER(I19-J19,2))/2))/J19</f>
        <v>0.134781638086936</v>
      </c>
      <c r="L19" s="18" t="n">
        <f aca="false">J19</f>
        <v>1122</v>
      </c>
      <c r="M19" s="18" t="n">
        <f aca="false">MIN(G19:I19)</f>
        <v>990</v>
      </c>
      <c r="N19" s="18" t="n">
        <f aca="false">L19*F19</f>
        <v>1122</v>
      </c>
      <c r="O19" s="21" t="n">
        <f aca="false">M19*F19</f>
        <v>990</v>
      </c>
      <c r="P19" s="12"/>
      <c r="R19" s="12"/>
    </row>
    <row r="20" customFormat="false" ht="39.75" hidden="false" customHeight="true" outlineLevel="0" collapsed="false">
      <c r="A20" s="13" t="n">
        <v>11</v>
      </c>
      <c r="B20" s="14" t="s">
        <v>44</v>
      </c>
      <c r="C20" s="15"/>
      <c r="D20" s="16" t="s">
        <v>45</v>
      </c>
      <c r="E20" s="22" t="s">
        <v>24</v>
      </c>
      <c r="F20" s="22" t="n">
        <v>1</v>
      </c>
      <c r="G20" s="18" t="n">
        <v>2409</v>
      </c>
      <c r="H20" s="18" t="n">
        <v>2847</v>
      </c>
      <c r="I20" s="18" t="n">
        <v>2190</v>
      </c>
      <c r="J20" s="19" t="n">
        <f aca="false">ROUND(((G20+H20+I20)/3),2)</f>
        <v>2482</v>
      </c>
      <c r="K20" s="20" t="n">
        <f aca="false">SQRT(((POWER(G20-J20,2)+POWER(H20-J20,2)+POWER(I20-J20,2))/2))/J20</f>
        <v>0.134781638086936</v>
      </c>
      <c r="L20" s="18" t="n">
        <f aca="false">J20</f>
        <v>2482</v>
      </c>
      <c r="M20" s="18" t="n">
        <f aca="false">MIN(G20:I20)</f>
        <v>2190</v>
      </c>
      <c r="N20" s="18" t="n">
        <f aca="false">L20*F20</f>
        <v>2482</v>
      </c>
      <c r="O20" s="21" t="n">
        <f aca="false">M20*F20</f>
        <v>2190</v>
      </c>
      <c r="P20" s="12"/>
      <c r="R20" s="12"/>
    </row>
    <row r="21" customFormat="false" ht="39.75" hidden="false" customHeight="true" outlineLevel="0" collapsed="false">
      <c r="A21" s="13" t="n">
        <v>12</v>
      </c>
      <c r="B21" s="14" t="s">
        <v>46</v>
      </c>
      <c r="C21" s="15"/>
      <c r="D21" s="23" t="s">
        <v>47</v>
      </c>
      <c r="E21" s="22" t="s">
        <v>24</v>
      </c>
      <c r="F21" s="22" t="n">
        <v>10</v>
      </c>
      <c r="G21" s="18" t="n">
        <v>745.8</v>
      </c>
      <c r="H21" s="18" t="n">
        <v>881.4</v>
      </c>
      <c r="I21" s="18" t="n">
        <v>678</v>
      </c>
      <c r="J21" s="19" t="n">
        <f aca="false">ROUND(((G21+H21+I21)/3),2)</f>
        <v>768.4</v>
      </c>
      <c r="K21" s="20" t="n">
        <f aca="false">SQRT(((POWER(G21-J21,2)+POWER(H21-J21,2)+POWER(I21-J21,2))/2))/J21</f>
        <v>0.134781638086936</v>
      </c>
      <c r="L21" s="18" t="n">
        <f aca="false">J21</f>
        <v>768.4</v>
      </c>
      <c r="M21" s="18" t="n">
        <f aca="false">MIN(G21:I21)</f>
        <v>678</v>
      </c>
      <c r="N21" s="18" t="n">
        <f aca="false">L21*F21</f>
        <v>7684</v>
      </c>
      <c r="O21" s="21" t="n">
        <f aca="false">M21*F21</f>
        <v>6780</v>
      </c>
      <c r="P21" s="12"/>
      <c r="R21" s="12"/>
    </row>
    <row r="22" customFormat="false" ht="39.75" hidden="false" customHeight="true" outlineLevel="0" collapsed="false">
      <c r="A22" s="13" t="n">
        <v>13</v>
      </c>
      <c r="B22" s="14" t="s">
        <v>48</v>
      </c>
      <c r="C22" s="15"/>
      <c r="D22" s="23" t="s">
        <v>49</v>
      </c>
      <c r="E22" s="22" t="s">
        <v>24</v>
      </c>
      <c r="F22" s="22" t="n">
        <v>1</v>
      </c>
      <c r="G22" s="18" t="n">
        <v>6160</v>
      </c>
      <c r="H22" s="18" t="n">
        <v>7280</v>
      </c>
      <c r="I22" s="18" t="n">
        <v>5600</v>
      </c>
      <c r="J22" s="19" t="n">
        <f aca="false">ROUND(((G22+H22+I22)/3),2)</f>
        <v>6346.67</v>
      </c>
      <c r="K22" s="20" t="n">
        <f aca="false">SQRT(((POWER(G22-J22,2)+POWER(H22-J22,2)+POWER(I22-J22,2))/2))/J22</f>
        <v>0.134781567299833</v>
      </c>
      <c r="L22" s="18" t="n">
        <f aca="false">J22</f>
        <v>6346.67</v>
      </c>
      <c r="M22" s="18" t="n">
        <f aca="false">MIN(G22:I22)</f>
        <v>5600</v>
      </c>
      <c r="N22" s="18" t="n">
        <f aca="false">L22*F22</f>
        <v>6346.67</v>
      </c>
      <c r="O22" s="21" t="n">
        <f aca="false">M22*F22</f>
        <v>5600</v>
      </c>
      <c r="P22" s="12"/>
      <c r="R22" s="12"/>
    </row>
    <row r="23" customFormat="false" ht="39.75" hidden="false" customHeight="true" outlineLevel="0" collapsed="false">
      <c r="A23" s="13" t="n">
        <v>14</v>
      </c>
      <c r="B23" s="14" t="s">
        <v>50</v>
      </c>
      <c r="C23" s="15"/>
      <c r="D23" s="16" t="s">
        <v>51</v>
      </c>
      <c r="E23" s="22" t="s">
        <v>24</v>
      </c>
      <c r="F23" s="22" t="n">
        <v>1</v>
      </c>
      <c r="G23" s="18" t="n">
        <v>4248.2</v>
      </c>
      <c r="H23" s="18" t="n">
        <v>5020.6</v>
      </c>
      <c r="I23" s="18" t="n">
        <v>3862</v>
      </c>
      <c r="J23" s="19" t="n">
        <f aca="false">ROUND(((G23+H23+I23)/3),2)</f>
        <v>4376.93</v>
      </c>
      <c r="K23" s="20" t="n">
        <f aca="false">SQRT(((POWER(G23-J23,2)+POWER(H23-J23,2)+POWER(I23-J23,2))/2))/J23</f>
        <v>0.134781740735654</v>
      </c>
      <c r="L23" s="18" t="n">
        <f aca="false">J23</f>
        <v>4376.93</v>
      </c>
      <c r="M23" s="18" t="n">
        <f aca="false">MIN(G23:I23)</f>
        <v>3862</v>
      </c>
      <c r="N23" s="18" t="n">
        <f aca="false">L23*F23</f>
        <v>4376.93</v>
      </c>
      <c r="O23" s="21" t="n">
        <f aca="false">M23*F23</f>
        <v>3862</v>
      </c>
      <c r="P23" s="12"/>
      <c r="R23" s="12"/>
    </row>
    <row r="24" customFormat="false" ht="28.7" hidden="false" customHeight="true" outlineLevel="0" collapsed="false">
      <c r="A24" s="24" t="s">
        <v>52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 t="n">
        <f aca="false">M10</f>
        <v>938</v>
      </c>
      <c r="N24" s="25" t="n">
        <f aca="false">SUM(N10:N23)</f>
        <v>61145.29</v>
      </c>
      <c r="O24" s="26" t="n">
        <f aca="false">SUM(O10:O23)</f>
        <v>53952</v>
      </c>
    </row>
    <row r="25" customFormat="false" ht="28.7" hidden="false" customHeight="true" outlineLevel="0" collapsed="false">
      <c r="A25" s="27" t="s">
        <v>53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customFormat="false" ht="28.7" hidden="false" customHeight="true" outlineLevel="0" collapsed="false">
      <c r="A26" s="28" t="n">
        <f aca="false">N24</f>
        <v>61145.29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37.3" hidden="false" customHeight="true" outlineLevel="0" collapsed="false">
      <c r="A27" s="29" t="s">
        <v>54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customFormat="false" ht="28.45" hidden="false" customHeight="true" outlineLevel="0" collapsed="false">
      <c r="A28" s="30" t="n">
        <f aca="false">O24</f>
        <v>53952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customFormat="false" ht="9.75" hidden="false" customHeight="true" outlineLevel="0" collapsed="false">
      <c r="A29" s="3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customFormat="false" ht="24.6" hidden="false" customHeight="true" outlineLevel="0" collapsed="false">
      <c r="A30" s="5" t="s">
        <v>55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customFormat="false" ht="20.35" hidden="false" customHeight="true" outlineLevel="0" collapsed="false">
      <c r="A31" s="5" t="s">
        <v>56</v>
      </c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5" hidden="false" customHeight="true" outlineLevel="0" collapsed="false">
      <c r="A32" s="32"/>
      <c r="B32" s="32"/>
      <c r="C32" s="32"/>
      <c r="D32" s="32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18.95" hidden="false" customHeight="true" outlineLevel="0" collapsed="false">
      <c r="A33" s="33" t="s">
        <v>57</v>
      </c>
      <c r="B33" s="33"/>
      <c r="C33" s="33"/>
      <c r="D33" s="33"/>
      <c r="E33" s="4"/>
      <c r="F33" s="4"/>
      <c r="G33" s="4"/>
      <c r="H33" s="4"/>
      <c r="I33" s="4"/>
      <c r="J33" s="4"/>
      <c r="K33" s="4"/>
      <c r="L33" s="4"/>
      <c r="M33" s="4"/>
    </row>
    <row r="34" customFormat="false" ht="15" hidden="false" customHeight="true" outlineLevel="0" collapsed="false">
      <c r="A34" s="32" t="s">
        <v>58</v>
      </c>
      <c r="B34" s="32"/>
      <c r="C34" s="32"/>
      <c r="D34" s="32"/>
      <c r="E34" s="4"/>
      <c r="F34" s="4"/>
      <c r="G34" s="4"/>
      <c r="H34" s="4"/>
      <c r="I34" s="4"/>
      <c r="J34" s="4"/>
      <c r="K34" s="4"/>
      <c r="L34" s="4"/>
      <c r="M34" s="4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0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A24:M24"/>
    <mergeCell ref="A25:O25"/>
    <mergeCell ref="A26:O26"/>
    <mergeCell ref="A27:O27"/>
    <mergeCell ref="A28:O28"/>
    <mergeCell ref="A30:M30"/>
    <mergeCell ref="A31:C31"/>
    <mergeCell ref="A32:D32"/>
    <mergeCell ref="A33:D33"/>
    <mergeCell ref="A34:D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2026-06-16T14:27:09Z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