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I11" i="1"/>
  <c r="H11"/>
  <c r="G11"/>
  <c r="N10"/>
  <c r="O10" s="1"/>
  <c r="P10" s="1"/>
  <c r="Q10" s="1"/>
  <c r="K10"/>
  <c r="L10" s="1"/>
  <c r="M10" s="1"/>
  <c r="N9"/>
  <c r="O9" s="1"/>
  <c r="P9" s="1"/>
  <c r="Q9" s="1"/>
  <c r="K9"/>
  <c r="L9" s="1"/>
  <c r="M9" s="1"/>
  <c r="Q11" l="1"/>
</calcChain>
</file>

<file path=xl/sharedStrings.xml><?xml version="1.0" encoding="utf-8"?>
<sst xmlns="http://schemas.openxmlformats.org/spreadsheetml/2006/main" count="33" uniqueCount="30">
  <si>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</si>
  <si>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</si>
  <si>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</si>
  <si>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</si>
  <si>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</si>
  <si>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</si>
  <si>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</si>
  <si>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</si>
  <si>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</si>
  <si>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</si>
  <si>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</si>
  <si>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</si>
  <si>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</si>
  <si>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</si>
  <si>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</si>
  <si>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</si>
  <si>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</si>
  <si>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</si>
  <si>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</si>
  <si>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 xml:space="preserve">         (подпись/расшифровка подписи)</t>
  </si>
  <si>
    <t>______________  О.В. Сиротинина</t>
  </si>
  <si>
    <t>усл. ед.</t>
  </si>
  <si>
    <t>Содержание нитратов в почве</t>
  </si>
  <si>
    <t>Определение примесей в воде природной</t>
  </si>
  <si>
    <t>Определение запаха в воде</t>
  </si>
  <si>
    <t>Экспертное заключение о соответствии (несоответствии) государственным санитарно-эпидемиологическим требованиям по результатам лабораторных исследований</t>
  </si>
  <si>
    <t>Поставщик №1 Коммерческое предложение №1291 от 19.06.2026</t>
  </si>
  <si>
    <t>Поставщик №2 Коммерческое предложение №1292 от 22.06.2026</t>
  </si>
  <si>
    <t>Поставщик №3 Коммерческое предложение №1293 от 22.06.2026</t>
  </si>
  <si>
    <t xml:space="preserve">Обоснованная НМЦК составила 6919,23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</si>
</sst>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0" fillId="0" borderId="6" xfId="0" applyBorder="1"/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14" fontId="6" fillId="0" borderId="0" xfId="0" applyNumberFormat="1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/>
    <xf numFmtId="2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10" fillId="2" borderId="5" xfId="0" applyFont="1" applyFill="1" applyBorder="1" applyAlignment="1">
      <alignment horizontal="justify" vertical="top" wrapText="1"/>
    </xf>
    <xf numFmtId="0" fontId="8" fillId="0" borderId="5" xfId="0" applyFont="1" applyBorder="1" applyAlignment="1">
      <alignment wrapText="1"/>
    </xf>
    <xf numFmtId="0" fontId="4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5</xdr:row>
      <xdr:rowOff>1913965</xdr:rowOff>
    </xdr:from>
    <xdr:to>
      <xdr:col>13</xdr:col>
      <xdr:colOff>1594597</xdr:colOff>
      <xdr:row>5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5</xdr:row>
      <xdr:rowOff>1400175</xdr:rowOff>
    </xdr:from>
    <xdr:to>
      <xdr:col>13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0"/>
  <sheetViews>
    <sheetView tabSelected="1" topLeftCell="A4" zoomScale="85" zoomScaleNormal="85" workbookViewId="0">
      <selection activeCell="K10" sqref="K10"/>
    </sheetView>
  </sheetViews>
  <sheetFormatPr defaultRowHeight="15"/>
  <cols>
    <col min="1" max="1" width="5.140625" customWidth="1"/>
    <col min="2" max="2" width="27.7109375" style="10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8" width="12.42578125" customWidth="1"/>
    <col min="9" max="9" width="12.140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1" customFormat="1" ht="132" customHeight="1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s="1" customFormat="1" ht="45.75" customHeight="1">
      <c r="A5" s="43" t="s">
        <v>2</v>
      </c>
      <c r="B5" s="43" t="s">
        <v>3</v>
      </c>
      <c r="C5" s="43" t="s">
        <v>4</v>
      </c>
      <c r="D5" s="43" t="s">
        <v>5</v>
      </c>
      <c r="E5" s="46" t="s">
        <v>6</v>
      </c>
      <c r="F5" s="46"/>
      <c r="G5" s="46"/>
      <c r="H5" s="46"/>
      <c r="I5" s="46"/>
      <c r="J5" s="46"/>
      <c r="K5" s="47" t="s">
        <v>7</v>
      </c>
      <c r="L5" s="44"/>
      <c r="M5" s="44"/>
      <c r="N5" s="48" t="s">
        <v>8</v>
      </c>
      <c r="O5" s="44"/>
      <c r="P5" s="44"/>
      <c r="Q5" s="44"/>
    </row>
    <row r="6" spans="1:17" s="1" customFormat="1" ht="188.25" customHeight="1">
      <c r="A6" s="44"/>
      <c r="B6" s="45"/>
      <c r="C6" s="45"/>
      <c r="D6" s="45"/>
      <c r="E6" s="3"/>
      <c r="F6" s="3"/>
      <c r="G6" s="3" t="s">
        <v>26</v>
      </c>
      <c r="H6" s="3" t="s">
        <v>27</v>
      </c>
      <c r="I6" s="3" t="s">
        <v>28</v>
      </c>
      <c r="J6" s="3"/>
      <c r="K6" s="3" t="s">
        <v>9</v>
      </c>
      <c r="L6" s="2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5" t="s">
        <v>15</v>
      </c>
    </row>
    <row r="7" spans="1:17" s="1" customFormat="1" ht="21" customHeight="1">
      <c r="A7" s="20">
        <v>1</v>
      </c>
      <c r="B7" s="33" t="s">
        <v>22</v>
      </c>
      <c r="C7" s="25" t="s">
        <v>21</v>
      </c>
      <c r="D7" s="21">
        <v>2</v>
      </c>
      <c r="E7" s="22"/>
      <c r="F7" s="22"/>
      <c r="G7" s="22">
        <v>2239.31</v>
      </c>
      <c r="H7" s="22">
        <v>2700</v>
      </c>
      <c r="I7" s="22">
        <v>3150</v>
      </c>
      <c r="J7" s="22"/>
      <c r="K7" s="22"/>
      <c r="L7" s="34"/>
      <c r="M7" s="4"/>
      <c r="N7" s="5"/>
      <c r="O7" s="5"/>
      <c r="P7" s="5"/>
      <c r="Q7" s="5"/>
    </row>
    <row r="8" spans="1:17" s="1" customFormat="1" ht="29.25" customHeight="1">
      <c r="A8" s="20">
        <v>2</v>
      </c>
      <c r="B8" s="33" t="s">
        <v>23</v>
      </c>
      <c r="C8" s="25" t="s">
        <v>21</v>
      </c>
      <c r="D8" s="21">
        <v>1</v>
      </c>
      <c r="E8" s="22"/>
      <c r="F8" s="22"/>
      <c r="G8" s="22">
        <v>159.21</v>
      </c>
      <c r="H8" s="22">
        <v>185</v>
      </c>
      <c r="I8" s="22">
        <v>200</v>
      </c>
      <c r="J8" s="22"/>
      <c r="K8" s="22"/>
      <c r="L8" s="34"/>
      <c r="M8" s="4"/>
      <c r="N8" s="5"/>
      <c r="O8" s="5"/>
      <c r="P8" s="5"/>
      <c r="Q8" s="5"/>
    </row>
    <row r="9" spans="1:17" s="1" customFormat="1" ht="15.75" customHeight="1">
      <c r="A9" s="20">
        <v>3</v>
      </c>
      <c r="B9" s="32" t="s">
        <v>24</v>
      </c>
      <c r="C9" s="25" t="s">
        <v>21</v>
      </c>
      <c r="D9" s="21">
        <v>2</v>
      </c>
      <c r="E9" s="35"/>
      <c r="F9" s="35"/>
      <c r="G9" s="35">
        <v>97.6</v>
      </c>
      <c r="H9" s="35">
        <v>120</v>
      </c>
      <c r="I9" s="35">
        <v>125</v>
      </c>
      <c r="J9" s="36"/>
      <c r="K9" s="37">
        <f t="shared" ref="K9:K10" si="0">AVERAGE(E9:I9)</f>
        <v>114.2</v>
      </c>
      <c r="L9" s="7">
        <f t="shared" ref="L9:L10" si="1">SQRT(((SUM(IF(H9&lt;&gt;0,POWER(H9-K9,2),),IF(F9&lt;&gt;0, POWER(F9-K9,2),),IF(E9&lt;&gt;0, POWER(E9-K9,2),),IF(G9&lt;&gt;0, POWER(G9-K9,2),),IF(I9&lt;&gt;0, POWER(I9-K9,2),))/(COUNTA(E9:I9)-1))))</f>
        <v>14.591778507090906</v>
      </c>
      <c r="M9" s="8">
        <f t="shared" ref="M9:M10" si="2">L9/K9*100</f>
        <v>12.777389235631265</v>
      </c>
      <c r="N9" s="6">
        <f t="shared" ref="N9:N10" si="3">D9/3*(E9+F9+G9+H9+I9)</f>
        <v>228.4</v>
      </c>
      <c r="O9" s="9">
        <f t="shared" ref="O9:O10" si="4">N9/D9</f>
        <v>114.2</v>
      </c>
      <c r="P9" s="6">
        <f t="shared" ref="P9:P10" si="5">ROUNDDOWN(O9,2)</f>
        <v>114.2</v>
      </c>
      <c r="Q9" s="6">
        <f t="shared" ref="Q9:Q10" si="6">P9*D9</f>
        <v>228.4</v>
      </c>
    </row>
    <row r="10" spans="1:17" s="1" customFormat="1" ht="90.75" customHeight="1">
      <c r="A10" s="20">
        <v>4</v>
      </c>
      <c r="B10" s="32" t="s">
        <v>25</v>
      </c>
      <c r="C10" s="25" t="s">
        <v>21</v>
      </c>
      <c r="D10" s="21">
        <v>3</v>
      </c>
      <c r="E10" s="24"/>
      <c r="F10" s="24"/>
      <c r="G10" s="24">
        <v>695.4</v>
      </c>
      <c r="H10" s="24">
        <v>740</v>
      </c>
      <c r="I10" s="24">
        <v>810</v>
      </c>
      <c r="J10" s="22"/>
      <c r="K10" s="6">
        <f t="shared" si="0"/>
        <v>748.4666666666667</v>
      </c>
      <c r="L10" s="7">
        <f t="shared" si="1"/>
        <v>57.767234080690884</v>
      </c>
      <c r="M10" s="8">
        <f t="shared" si="2"/>
        <v>7.71807705718681</v>
      </c>
      <c r="N10" s="6">
        <f t="shared" si="3"/>
        <v>2245.4</v>
      </c>
      <c r="O10" s="9">
        <f t="shared" si="4"/>
        <v>748.4666666666667</v>
      </c>
      <c r="P10" s="6">
        <f t="shared" si="5"/>
        <v>748.46</v>
      </c>
      <c r="Q10" s="6">
        <f t="shared" si="6"/>
        <v>2245.38</v>
      </c>
    </row>
    <row r="11" spans="1:17" ht="15.75">
      <c r="B11" s="29"/>
      <c r="C11" s="30"/>
      <c r="D11" s="30"/>
      <c r="E11" s="30"/>
      <c r="F11" s="31"/>
      <c r="G11" s="28">
        <f>SUMPRODUCT(D7:D10,G7:G10)</f>
        <v>6919.23</v>
      </c>
      <c r="H11" s="26">
        <f>SUMPRODUCT(D7:D10,H7:H10)</f>
        <v>8045</v>
      </c>
      <c r="I11" s="27">
        <f>SUMPRODUCT(D7:D10,I7:I10)</f>
        <v>9180</v>
      </c>
      <c r="Q11" s="11">
        <f>(SUM(Q9:Q10))*1.22</f>
        <v>3018.0116000000003</v>
      </c>
    </row>
    <row r="12" spans="1:17" ht="15.75">
      <c r="B12" s="16"/>
      <c r="C12" s="17"/>
      <c r="D12" s="17"/>
      <c r="E12" s="17"/>
      <c r="F12" s="17"/>
      <c r="G12" s="18"/>
      <c r="H12" s="18"/>
      <c r="I12" s="19"/>
      <c r="Q12" s="11"/>
    </row>
    <row r="13" spans="1:17" ht="15.75">
      <c r="B13" s="38" t="s">
        <v>29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5.75">
      <c r="C15" s="12" t="s">
        <v>16</v>
      </c>
      <c r="F15" s="13"/>
    </row>
    <row r="16" spans="1:17" ht="15.75">
      <c r="C16" s="12" t="s">
        <v>17</v>
      </c>
      <c r="D16" s="12"/>
      <c r="E16" s="12"/>
      <c r="H16" s="39"/>
      <c r="I16" s="39"/>
      <c r="J16" s="39"/>
    </row>
    <row r="17" spans="2:10" ht="15.75">
      <c r="C17" s="12" t="s">
        <v>18</v>
      </c>
      <c r="D17" s="12"/>
      <c r="E17" s="12"/>
      <c r="H17" s="12"/>
      <c r="I17" s="12"/>
      <c r="J17" s="12"/>
    </row>
    <row r="18" spans="2:10" ht="15.75">
      <c r="C18" s="12"/>
      <c r="D18" s="12"/>
      <c r="E18" s="12"/>
      <c r="H18" s="12"/>
      <c r="I18" s="12"/>
      <c r="J18" s="12"/>
    </row>
    <row r="19" spans="2:10" ht="15.75">
      <c r="B19" s="23">
        <v>46195</v>
      </c>
      <c r="C19" s="40" t="s">
        <v>20</v>
      </c>
      <c r="D19" s="40"/>
      <c r="E19" s="40"/>
      <c r="G19" s="14"/>
      <c r="H19" s="15"/>
      <c r="I19" s="15"/>
      <c r="J19" s="15"/>
    </row>
    <row r="20" spans="2:10" ht="15.75">
      <c r="C20" s="12" t="s">
        <v>19</v>
      </c>
      <c r="D20" s="12"/>
      <c r="E20" s="12"/>
      <c r="H20" s="12"/>
      <c r="I20" s="12"/>
      <c r="J20" s="12"/>
    </row>
  </sheetData>
  <mergeCells count="12">
    <mergeCell ref="B13:Q13"/>
    <mergeCell ref="H16:J16"/>
    <mergeCell ref="C19:E19"/>
    <mergeCell ref="A3:Q3"/>
    <mergeCell ref="A4:Q4"/>
    <mergeCell ref="A5:A6"/>
    <mergeCell ref="B5:B6"/>
    <mergeCell ref="C5:C6"/>
    <mergeCell ref="D5:D6"/>
    <mergeCell ref="E5:J5"/>
    <mergeCell ref="K5:M5"/>
    <mergeCell ref="N5:Q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2026-06-22T04:29:54Z</dcterms:modified>
</cp:coreProperties>
</file>