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Лист1!$A$1:$M$20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<sst xmlns="http://schemas.openxmlformats.org/spreadsheetml/2006/main" count="30" uniqueCount="28">
  <si>
    <t xml:space="preserve">Обоснование начальной (максимальной) цены контракта</t>
  </si>
  <si>
    <t xml:space="preserve">на оказание услуг по обучению сотрудников Главного управления МЧС России по Амурской области</t>
  </si>
  <si>
    <t xml:space="preserve">1. Начальная (максимальная) цена договора определена методом сопоставимых рыночных цен (анализ рынка).</t>
  </si>
  <si>
    <t xml:space="preserve">2. Источник информации о цене товара – коммерческие предложения.</t>
  </si>
  <si>
    <t xml:space="preserve">3. В соответствии с требованиями Приказа Минэкономразвития России от 02.10.2013г.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 рассчитывался коэффициент вариации цен, указанных в коммерческих предложениях.</t>
  </si>
  <si>
    <r>
      <rPr>
        <sz val="11"/>
        <color rgb="FF000000"/>
        <rFont val="Times New Roman"/>
        <family val="1"/>
        <charset val="1"/>
      </rPr>
      <t xml:space="preserve">4. Начальная (максимальная) цена контракта принимается равной минимальной цене, указанной в коммерческих предложениях и составляет </t>
    </r>
    <r>
      <rPr>
        <sz val="10"/>
        <color rgb="FF000000"/>
        <rFont val="Times New Roman"/>
        <family val="1"/>
        <charset val="1"/>
      </rPr>
      <t xml:space="preserve">54 500</t>
    </r>
    <r>
      <rPr>
        <sz val="11"/>
        <color rgb="FF000000"/>
        <rFont val="Times New Roman"/>
        <family val="1"/>
        <charset val="1"/>
      </rPr>
      <t xml:space="preserve"> рублей 00 коп.</t>
    </r>
  </si>
  <si>
    <t xml:space="preserve">Начальная (максимальная) цена договора*</t>
  </si>
  <si>
    <t xml:space="preserve">№ п/п</t>
  </si>
  <si>
    <t xml:space="preserve">Наименование товара, работ, услуг</t>
  </si>
  <si>
    <t xml:space="preserve">Объем</t>
  </si>
  <si>
    <t xml:space="preserve">Поставщик №1</t>
  </si>
  <si>
    <t xml:space="preserve">Поставщик №2</t>
  </si>
  <si>
    <t xml:space="preserve">Поставщик №3</t>
  </si>
  <si>
    <t xml:space="preserve">Средн. арифм.</t>
  </si>
  <si>
    <t xml:space="preserve">Кол-во знач.</t>
  </si>
  <si>
    <t xml:space="preserve">Сред.квадр.откл.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</si>
  <si>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</si>
  <si>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</si>
  <si>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</si>
  <si>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Ед.изм.</t>
  </si>
  <si>
    <t xml:space="preserve">Кол-во</t>
  </si>
  <si>
    <t xml:space="preserve">Цена за ед.изм.</t>
  </si>
  <si>
    <t xml:space="preserve">«Администрирование VipNet Prime»</t>
  </si>
  <si>
    <t xml:space="preserve">чел.</t>
  </si>
  <si>
    <t xml:space="preserve">Должностное лицо ответственное за обоснование НМЦК:</t>
  </si>
  <si>
    <t xml:space="preserve">Начальник управления информационных технологий и связи</t>
  </si>
  <si>
    <t xml:space="preserve">М.В. Горьковский</t>
  </si>
  <si>
    <t xml:space="preserve">Тел.: 8(4162)226-172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</si>
</sst>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_р_."/>
    <numFmt numFmtId="166" formatCode="0.00"/>
    <numFmt numFmtId="167" formatCode="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">
    <dxf>
      <font>
        <name val="Calibri"/>
        <charset val="1"/>
        <family val="2"/>
        <color rgb="FF9C0006"/>
        <sz val="11"/>
      </font>
      <fill>
        <patternFill>
          <bgColor rgb="FFFFC7CE"/>
        </patternFill>
      </fill>
    </dxf>
    <dxf>
      <font>
        <name val="Calibri"/>
        <charset val="1"/>
        <family val="2"/>
        <color rgb="FF006100"/>
        <sz val="11"/>
      </font>
      <fill>
        <patternFill>
          <bgColor rgb="FFC6EFCE"/>
        </patternFill>
      </fill>
    </dxf>
    <dxf>
      <font>
        <name val="Calibri"/>
        <charset val="1"/>
        <family val="2"/>
        <color rgb="FF9C0006"/>
        <sz val="11"/>
      </font>
      <fill>
        <patternFill>
          <bgColor rgb="FFFFC7CE"/>
        </patternFill>
      </fill>
    </dxf>
    <dxf>
      <font>
        <name val="Calibri"/>
        <charset val="1"/>
        <family val="2"/>
        <color rgb="FF9C0006"/>
        <sz val="11"/>
      </font>
      <fill>
        <patternFill>
          <bgColor rgb="FFFFC7CE"/>
        </patternFill>
      </fill>
    </dxf>
    <dxf>
      <font>
        <name val="Calibri"/>
        <charset val="1"/>
        <family val="2"/>
        <color rgb="FF006100"/>
        <sz val="11"/>
      </font>
      <fill>
        <patternFill>
          <bgColor rgb="FFC6EFCE"/>
        </patternFill>
      </fill>
    </dxf>
    <dxf>
      <font>
        <name val="Calibri"/>
        <charset val="1"/>
        <family val="2"/>
        <color rgb="FF9C0006"/>
        <sz val="11"/>
      </font>
      <fill>
        <patternFill>
          <bgColor rgb="FFFFC7CE"/>
        </patternFill>
      </fill>
    </dxf>
    <dxf>
      <font>
        <name val="Calibri"/>
        <charset val="1"/>
        <family val="2"/>
        <color rgb="FF9C0006"/>
        <sz val="11"/>
      </font>
      <fill>
        <patternFill>
          <bgColor rgb="FFFFC7CE"/>
        </patternFill>
      </fill>
    </dxf>
    <dxf>
      <font>
        <name val="Calibri"/>
        <charset val="1"/>
        <family val="2"/>
        <color rgb="FF006100"/>
        <sz val="11"/>
      </font>
      <fill>
        <patternFill>
          <bgColor rgb="FFC6EFCE"/>
        </patternFill>
      </fill>
    </dxf>
    <dxf>
      <font>
        <name val="Calibri"/>
        <charset val="1"/>
        <family val="2"/>
        <color rgb="FF9C0006"/>
        <sz val="11"/>
      </font>
      <fill>
        <patternFill>
          <bgColor rgb="FFFFC7CE"/>
        </patternFill>
      </fill>
    </dxf>
    <dxf>
      <font>
        <name val="Calibri"/>
        <charset val="1"/>
        <family val="2"/>
        <color rgb="FF9C0006"/>
        <sz val="11"/>
      </font>
      <fill>
        <patternFill>
          <bgColor rgb="FFFFC7CE"/>
        </patternFill>
      </fill>
    </dxf>
    <dxf>
      <font>
        <name val="Calibri"/>
        <charset val="1"/>
        <family val="2"/>
        <color rgb="FF006100"/>
        <sz val="11"/>
      </font>
      <fill>
        <patternFill>
          <bgColor rgb="FFC6EFCE"/>
        </patternFill>
      </fill>
    </dxf>
    <dxf>
      <font>
        <name val="Calibri"/>
        <charset val="1"/>
        <family val="2"/>
        <color rgb="FF9C0006"/>
        <sz val="11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3"/>
  <sheetViews>
    <sheetView showFormulas="false" showGridLines="true" showRowColHeaders="true" showZeros="true" rightToLeft="false" tabSelected="true" showOutlineSymbols="true" defaultGridColor="true" view="pageBreakPreview" topLeftCell="A4" colorId="64" zoomScale="90" zoomScaleNormal="100" zoomScalePageLayoutView="90" workbookViewId="0">
      <selection pane="topLeft" activeCell="B16" activeCellId="0" sqref="B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1" width="21.57"/>
    <col collapsed="false" customWidth="true" hidden="false" outlineLevel="0" max="3" min="3" style="1" width="7.42"/>
    <col collapsed="false" customWidth="true" hidden="false" outlineLevel="0" max="4" min="4" style="1" width="10.13"/>
    <col collapsed="false" customWidth="true" hidden="false" outlineLevel="0" max="5" min="5" style="1" width="13.15"/>
    <col collapsed="false" customWidth="true" hidden="false" outlineLevel="0" max="6" min="6" style="1" width="13.42"/>
    <col collapsed="false" customWidth="true" hidden="false" outlineLevel="0" max="7" min="7" style="1" width="13.15"/>
    <col collapsed="false" customWidth="true" hidden="false" outlineLevel="0" max="8" min="8" style="1" width="10.29"/>
    <col collapsed="false" customWidth="true" hidden="false" outlineLevel="0" max="9" min="9" style="1" width="6.43"/>
    <col collapsed="false" customWidth="true" hidden="false" outlineLevel="0" max="10" min="10" style="1" width="9.86"/>
    <col collapsed="false" customWidth="true" hidden="false" outlineLevel="0" max="11" min="11" style="1" width="10"/>
    <col collapsed="false" customWidth="true" hidden="false" outlineLevel="0" max="12" min="12" style="1" width="14.7"/>
    <col collapsed="false" customWidth="true" hidden="false" outlineLevel="0" max="13" min="13" style="1" width="12.57"/>
    <col collapsed="false" customWidth="false" hidden="false" outlineLevel="0" max="16" min="14" style="1" width="8.67"/>
    <col collapsed="false" customWidth="true" hidden="false" outlineLevel="0" max="17" min="17" style="2" width="12.71"/>
    <col collapsed="false" customWidth="false" hidden="false" outlineLevel="0" max="1025" min="18" style="1" width="8.67"/>
  </cols>
  <sheetData>
    <row r="1" s="3" customFormat="true" ht="15" hidden="false" customHeight="false" outlineLevel="0" collapsed="false">
      <c r="Q1" s="4"/>
    </row>
    <row r="2" s="3" customFormat="true" ht="15" hidden="false" customHeight="false" outlineLevel="0" collapsed="false">
      <c r="Q2" s="4"/>
    </row>
    <row r="4" customFormat="false" ht="15" hidden="false" customHeight="true" outlineLevel="0" collapsed="false">
      <c r="A4" s="5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customFormat="false" ht="15" hidden="false" customHeight="true" outlineLevel="0" collapsed="false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customFormat="false" ht="15" hidden="false" customHeight="false" outlineLevel="0" collapsed="false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customFormat="false" ht="15" hidden="false" customHeight="false" outlineLevel="0" collapsed="false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customFormat="false" ht="15" hidden="false" customHeight="true" outlineLevel="0" collapsed="false">
      <c r="A8" s="7" t="s">
        <v>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customFormat="false" ht="15" hidden="false" customHeight="true" outlineLevel="0" collapsed="false">
      <c r="A9" s="7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customFormat="false" ht="44.25" hidden="false" customHeight="true" outlineLevel="0" collapsed="false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customFormat="false" ht="30.65" hidden="false" customHeight="true" outlineLevel="0" collapsed="false">
      <c r="A11" s="7" t="s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3" customFormat="false" ht="33" hidden="false" customHeight="true" outlineLevel="0" collapsed="false">
      <c r="A13" s="8" t="s">
        <v>6</v>
      </c>
      <c r="B13" s="8"/>
      <c r="C13" s="9" t="n">
        <v>54500</v>
      </c>
      <c r="D13" s="10"/>
      <c r="E13" s="11"/>
      <c r="F13" s="11"/>
      <c r="G13" s="11"/>
      <c r="H13" s="11"/>
      <c r="I13" s="12"/>
      <c r="J13" s="12"/>
      <c r="K13" s="8"/>
      <c r="L13" s="8"/>
      <c r="M13" s="13"/>
    </row>
    <row r="14" customFormat="false" ht="47.25" hidden="false" customHeight="true" outlineLevel="0" collapsed="false">
      <c r="A14" s="12" t="s">
        <v>7</v>
      </c>
      <c r="B14" s="12" t="s">
        <v>8</v>
      </c>
      <c r="C14" s="12" t="s">
        <v>9</v>
      </c>
      <c r="D14" s="12"/>
      <c r="E14" s="14" t="s">
        <v>10</v>
      </c>
      <c r="F14" s="14" t="s">
        <v>11</v>
      </c>
      <c r="G14" s="14" t="s">
        <v>12</v>
      </c>
      <c r="H14" s="11" t="s">
        <v>13</v>
      </c>
      <c r="I14" s="12" t="s">
        <v>14</v>
      </c>
      <c r="J14" s="12" t="s">
        <v>15</v>
      </c>
      <c r="K14" s="12" t="s">
        <v>16</v>
      </c>
      <c r="L14" s="12" t="s">
        <v>17</v>
      </c>
      <c r="M14" s="11" t="s">
        <v>18</v>
      </c>
    </row>
    <row r="15" customFormat="false" ht="25.5" hidden="false" customHeight="true" outlineLevel="0" collapsed="false">
      <c r="A15" s="12"/>
      <c r="B15" s="12"/>
      <c r="C15" s="12" t="s">
        <v>19</v>
      </c>
      <c r="D15" s="12" t="s">
        <v>20</v>
      </c>
      <c r="E15" s="11" t="s">
        <v>21</v>
      </c>
      <c r="F15" s="11" t="s">
        <v>21</v>
      </c>
      <c r="G15" s="11" t="s">
        <v>21</v>
      </c>
      <c r="H15" s="11"/>
      <c r="I15" s="12"/>
      <c r="J15" s="12"/>
      <c r="K15" s="12"/>
      <c r="L15" s="12"/>
      <c r="M15" s="11"/>
    </row>
    <row r="16" customFormat="false" ht="111.1" hidden="false" customHeight="true" outlineLevel="0" collapsed="false">
      <c r="A16" s="12" t="n">
        <v>1</v>
      </c>
      <c r="B16" s="15" t="s">
        <v>22</v>
      </c>
      <c r="C16" s="16" t="s">
        <v>23</v>
      </c>
      <c r="D16" s="17" t="n">
        <v>1</v>
      </c>
      <c r="E16" s="9" t="n">
        <v>54500</v>
      </c>
      <c r="F16" s="9" t="n">
        <v>63800</v>
      </c>
      <c r="G16" s="9" t="n">
        <v>63800</v>
      </c>
      <c r="H16" s="11" t="n">
        <f aca="false">ROUND(AVERAGE(E16,F16,G16),2)</f>
        <v>60700</v>
      </c>
      <c r="I16" s="12" t="n">
        <f aca="false">COUNT(E16:G16)</f>
        <v>3</v>
      </c>
      <c r="J16" s="12" t="n">
        <f aca="false">STDEV(E16,F16,G16)</f>
        <v>5369.35750346352</v>
      </c>
      <c r="K16" s="12" t="n">
        <f aca="false">J16/H16*100</f>
        <v>8.84572900076362</v>
      </c>
      <c r="L16" s="12" t="str">
        <f aca="false">IF(K16&lt;33,"ОДНОРОДНЫЕ","НЕОДНОРОДНЫЕ")</f>
        <v>ОДНОРОДНЫЕ</v>
      </c>
      <c r="M16" s="13" t="n">
        <f aca="false">D16*H16</f>
        <v>60700</v>
      </c>
    </row>
    <row r="18" customFormat="false" ht="15" hidden="false" customHeight="false" outlineLevel="0" collapsed="false">
      <c r="A18" s="18"/>
      <c r="B18" s="19" t="s">
        <v>24</v>
      </c>
      <c r="C18" s="19"/>
      <c r="D18" s="19"/>
      <c r="E18" s="19"/>
      <c r="F18" s="19"/>
      <c r="G18" s="20"/>
      <c r="H18" s="21"/>
      <c r="I18" s="18"/>
      <c r="J18" s="18"/>
      <c r="K18" s="18"/>
      <c r="L18" s="18"/>
      <c r="M18" s="22"/>
    </row>
    <row r="19" customFormat="false" ht="78.75" hidden="false" customHeight="true" outlineLevel="0" collapsed="false">
      <c r="A19" s="18"/>
      <c r="B19" s="23" t="s">
        <v>25</v>
      </c>
      <c r="C19" s="24"/>
      <c r="D19" s="24"/>
      <c r="E19" s="24"/>
      <c r="F19" s="24"/>
      <c r="G19" s="24"/>
      <c r="H19" s="25"/>
      <c r="I19" s="24"/>
      <c r="J19" s="26" t="s">
        <v>26</v>
      </c>
      <c r="K19" s="26"/>
      <c r="L19" s="26"/>
      <c r="M19" s="22"/>
    </row>
    <row r="20" customFormat="false" ht="15" hidden="false" customHeight="false" outlineLevel="0" collapsed="false">
      <c r="A20" s="18"/>
      <c r="B20" s="23" t="s">
        <v>27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2"/>
    </row>
    <row r="21" customFormat="false" ht="13.8" hidden="false" customHeight="false" outlineLevel="0" collapsed="false"/>
    <row r="22" customFormat="false" ht="31.5" hidden="false" customHeight="true" outlineLevel="0" collapsed="false"/>
    <row r="23" customFormat="false" ht="13.8" hidden="false" customHeight="false" outlineLevel="0" collapsed="false"/>
  </sheetData>
  <mergeCells count="16">
    <mergeCell ref="A4:M4"/>
    <mergeCell ref="A5:M6"/>
    <mergeCell ref="A8:M8"/>
    <mergeCell ref="A9:M9"/>
    <mergeCell ref="A10:M10"/>
    <mergeCell ref="A11:M11"/>
    <mergeCell ref="A13:B13"/>
    <mergeCell ref="A14:A15"/>
    <mergeCell ref="B14:B15"/>
    <mergeCell ref="C14:D14"/>
    <mergeCell ref="H14:H15"/>
    <mergeCell ref="I14:I15"/>
    <mergeCell ref="J14:J15"/>
    <mergeCell ref="K14:K15"/>
    <mergeCell ref="L14:L15"/>
    <mergeCell ref="M14:M15"/>
  </mergeCells>
  <conditionalFormatting sqref="L18">
    <cfRule type="containsText" priority="2" operator="containsText" aboveAverage="0" equalAverage="0" bottom="0" percent="0" rank="0" text="НЕОДНОРОДНЫЕ" dxfId="0">
      <formula>NOT(ISERROR(SEARCH("НЕОДНОРОДНЫЕ",L18)))</formula>
    </cfRule>
    <cfRule type="containsText" priority="3" operator="containsText" aboveAverage="0" equalAverage="0" bottom="0" percent="0" rank="0" text="ОДНОРОДНЫЕ" dxfId="1">
      <formula>NOT(ISERROR(SEARCH("ОДНОРОДНЫЕ",L18)))</formula>
    </cfRule>
    <cfRule type="containsText" priority="4" operator="containsText" aboveAverage="0" equalAverage="0" bottom="0" percent="0" rank="0" text="НЕОДНОРОДНЫЕ" dxfId="2">
      <formula>NOT(ISERROR(SEARCH("НЕОДНОРОДНЫЕ",L18)))</formula>
    </cfRule>
  </conditionalFormatting>
  <conditionalFormatting sqref="L18">
    <cfRule type="containsText" priority="5" operator="containsText" aboveAverage="0" equalAverage="0" bottom="0" percent="0" rank="0" text="НЕ" dxfId="3">
      <formula>NOT(ISERROR(SEARCH("НЕ",L18)))</formula>
    </cfRule>
    <cfRule type="containsText" priority="6" operator="containsText" aboveAverage="0" equalAverage="0" bottom="0" percent="0" rank="0" text="ОДНОРОДНЫЕ" dxfId="4">
      <formula>NOT(ISERROR(SEARCH("ОДНОРОДНЫЕ",L18)))</formula>
    </cfRule>
    <cfRule type="containsText" priority="7" operator="containsText" aboveAverage="0" equalAverage="0" bottom="0" percent="0" rank="0" text="НЕОДНОРОДНЫЕ" dxfId="5">
      <formula>NOT(ISERROR(SEARCH("НЕОДНОРОДНЫЕ",L18)))</formula>
    </cfRule>
  </conditionalFormatting>
  <conditionalFormatting sqref="L16">
    <cfRule type="containsText" priority="8" operator="containsText" aboveAverage="0" equalAverage="0" bottom="0" percent="0" rank="0" text="НЕОДНОРОДНЫЕ" dxfId="6">
      <formula>NOT(ISERROR(SEARCH("НЕОДНОРОДНЫЕ",L16)))</formula>
    </cfRule>
    <cfRule type="containsText" priority="9" operator="containsText" aboveAverage="0" equalAverage="0" bottom="0" percent="0" rank="0" text="ОДНОРОДНЫЕ" dxfId="7">
      <formula>NOT(ISERROR(SEARCH("ОДНОРОДНЫЕ",L16)))</formula>
    </cfRule>
    <cfRule type="containsText" priority="10" operator="containsText" aboveAverage="0" equalAverage="0" bottom="0" percent="0" rank="0" text="НЕОДНОРОДНЫЕ" dxfId="8">
      <formula>NOT(ISERROR(SEARCH("НЕОДНОРОДНЫЕ",L16)))</formula>
    </cfRule>
  </conditionalFormatting>
  <conditionalFormatting sqref="L16">
    <cfRule type="containsText" priority="11" operator="containsText" aboveAverage="0" equalAverage="0" bottom="0" percent="0" rank="0" text="НЕ" dxfId="9">
      <formula>NOT(ISERROR(SEARCH("НЕ",L16)))</formula>
    </cfRule>
    <cfRule type="containsText" priority="12" operator="containsText" aboveAverage="0" equalAverage="0" bottom="0" percent="0" rank="0" text="ОДНОРОДНЫЕ" dxfId="10">
      <formula>NOT(ISERROR(SEARCH("ОДНОРОДНЫЕ",L16)))</formula>
    </cfRule>
    <cfRule type="containsText" priority="13" operator="containsText" aboveAverage="0" equalAverage="0" bottom="0" percent="0" rank="0" text="НЕОДНОРОДНЫЕ" dxfId="11">
      <formula>NOT(ISERROR(SEARCH("НЕОДНОРОДНЫЕ",L16)))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296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2026-04-28T14:33:08Z</cp:lastPrinted>
  <dcterms:modified xsi:type="dcterms:W3CDTF">2026-07-16T15:18:06Z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