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GMU-SRV-FS01\tgma\катологи отделов\ОГЗиД\1 ЗАКУПКИ 2026\ЗАКУПКИ\ЕАТ БЕРЕЗКА\Химические реагенты для НИР (26-373)\"/>
    </mc:Choice>
  </mc:AlternateContent>
  <bookViews>
    <workbookView xWindow="0" yWindow="0" windowWidth="21840" windowHeight="13740" tabRatio="727" firstSheet="1" activeTab="1"/>
  </bookViews>
  <sheets>
    <sheet name="НМЦК проектно-сметным методом" sheetId="4" state="hidden" r:id="rId1"/>
    <sheet name="Лист1" sheetId="8" r:id="rId2"/>
  </sheets>
  <calcPr calcId="152511" refMode="R1C1"/>
</workbook>
</file>

<file path=xl/calcChain.xml><?xml version="1.0" encoding="utf-8"?>
<calcChain xmlns="http://schemas.openxmlformats.org/spreadsheetml/2006/main">
  <c r="L23" i="8" l="1"/>
  <c r="K23" i="8" s="1"/>
  <c r="M23" i="8" l="1"/>
  <c r="O13" i="8"/>
  <c r="O14" i="8"/>
  <c r="O15" i="8"/>
  <c r="O16" i="8"/>
  <c r="O17" i="8"/>
  <c r="O18" i="8"/>
  <c r="O19" i="8"/>
  <c r="O20" i="8"/>
  <c r="O21" i="8"/>
  <c r="O22" i="8"/>
  <c r="O23" i="8"/>
  <c r="O24" i="8"/>
  <c r="L13" i="8" l="1"/>
  <c r="K13" i="8" s="1"/>
  <c r="L14" i="8"/>
  <c r="K14" i="8" s="1"/>
  <c r="L15" i="8"/>
  <c r="K15" i="8" s="1"/>
  <c r="L16" i="8"/>
  <c r="K16" i="8" s="1"/>
  <c r="L17" i="8"/>
  <c r="K17" i="8" s="1"/>
  <c r="L18" i="8"/>
  <c r="K18" i="8" s="1"/>
  <c r="L19" i="8"/>
  <c r="K19" i="8" s="1"/>
  <c r="L20" i="8"/>
  <c r="K20" i="8" s="1"/>
  <c r="L21" i="8"/>
  <c r="K21" i="8" s="1"/>
  <c r="L22" i="8"/>
  <c r="K22" i="8" s="1"/>
  <c r="L24" i="8"/>
  <c r="K24" i="8" s="1"/>
  <c r="M24" i="8" l="1"/>
  <c r="M22" i="8"/>
  <c r="M21" i="8"/>
  <c r="M20" i="8"/>
  <c r="M19" i="8"/>
  <c r="M18" i="8"/>
  <c r="M17" i="8"/>
  <c r="M16" i="8"/>
  <c r="M15" i="8"/>
  <c r="M14" i="8"/>
  <c r="M13" i="8"/>
  <c r="O12" i="8"/>
  <c r="O25" i="8" s="1"/>
  <c r="D10" i="8" l="1"/>
  <c r="L12" i="8"/>
  <c r="M12" i="8" s="1"/>
  <c r="M25" i="8" s="1"/>
  <c r="K12" i="8" l="1"/>
</calcChain>
</file>

<file path=xl/sharedStrings.xml><?xml version="1.0" encoding="utf-8"?>
<sst xmlns="http://schemas.openxmlformats.org/spreadsheetml/2006/main" count="62" uniqueCount="38">
  <si>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</si>
  <si>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</si>
  <si>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</si>
  <si>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</si>
  <si>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</si>
  <si>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КП№4</t>
  </si>
  <si>
    <t>КП№5</t>
  </si>
  <si>
    <t>КП№2</t>
  </si>
  <si>
    <t>КП№3</t>
  </si>
  <si>
    <t>КП№1
min</t>
  </si>
  <si>
    <t>Количество
(объем)</t>
  </si>
  <si>
    <t>ОКПД/КТРУ</t>
  </si>
  <si>
    <t>ИТОГО Н(М)ЦК(Д):</t>
  </si>
  <si>
    <t xml:space="preserve">Обоснование начальной (максимальной) цены контракта: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</si>
  <si>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Н(М)ЦК min</t>
  </si>
  <si>
    <t>Н(М)ЦК рын</t>
  </si>
  <si>
    <t>Начальная (максимальная) цена контракта определена методом сопоставимых рыночных цен в соответствии с ч.2 ст.22 Федерального закона от 05.04.2013 №44-ФЗ,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2 октября 2013 г. № 567. 
Коэффициент вариации не превышает 33%, что свидетельствует об однородности совокупности значений, используемых в расчете.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</si>
  <si>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Н(М)ЦК минимальную цену товара (работы, услуги), не превышающую среднюю цену товара (работы, услуги).</t>
  </si>
  <si>
    <t>Начальная (максимальная) цена контракта:</t>
  </si>
  <si>
    <t>Основные характеристики объекта закупки: в соответствии с техническим заданием (спецификацией)</t>
  </si>
  <si>
    <t>Информации о валюте, используемой для формирования цены контракта и расчетов с поставщиком (подрядчиком, исполнителем):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</si>
  <si>
    <t>Поставка химических реагентов для научно-исследовательских работ в Тюменском ГМУ</t>
  </si>
  <si>
    <t>Буфер для блокировки эндогенной пероксидазы при ИГХ</t>
  </si>
  <si>
    <t>шт</t>
  </si>
  <si>
    <t>Буфер блокирующий 5% (белковый) для ИГХ</t>
  </si>
  <si>
    <t>Порошок для приготовления блокирующего буфера</t>
  </si>
  <si>
    <t>Нормальный блокирующий буфер (коза)</t>
  </si>
  <si>
    <t>Нормальный блокирующий буфер 10х  (коза)</t>
  </si>
  <si>
    <t xml:space="preserve">Блокирующий буфер на основе нормальной  сыворотки кролика </t>
  </si>
  <si>
    <t>Буфер для разведения антител</t>
  </si>
  <si>
    <t>2-ступенчатая полимерная система детекции для ИГХ мышь/кролик с раствором DAB</t>
  </si>
  <si>
    <t>Реагент  DAB 20х для ИГХ</t>
  </si>
  <si>
    <t>Буфер для окрашивания гематоксилином</t>
  </si>
  <si>
    <t>Нейтральный бальзам для ИГХ</t>
  </si>
  <si>
    <t>Раствор для фиксации тканей/ 4% параформальдегид без DEPC</t>
  </si>
  <si>
    <t xml:space="preserve">Раствор для декальцинации тканей 10% ЭДТА </t>
  </si>
  <si>
    <t>Ценовая информация о ценах сопоставимых товаров, работ, услуг, содержащаяся в исполненных контрактах, по которым не взыскивались неустойки (штрафы, пени) в связи с неисполнением или ненадлежащим исполнением обязательств, предусмотренных этими контрактами, и которые были заключены заказчиками на территории субъектов Российской Федерации, входящих в состав Уральского федерального округа за период не менее чем в течение последнего календарного года, не найдена. 
Заказчиком направлен запрос № 177983 от 25.03.2026 о цене товара субъектам деятельности в сфере промышленности, информация о которых включена в ГИСП. В установленный срок ответ на запрос о предоставлении информации о цене товаров от субъектов деятельности в сфере промышленности и/или поставщиков, которые осуществляют поставку происходящих из государств - членов ЕАЭС товаров, не поступили.
Заказчиком размещен запрос о предоставлении ценовой информации в единой информационной системе  № 0367100010726000026 от 10.04.2026_, в ответ получено 3 коммерческих предложений (Исх.№ ___ от ____).
Заказчиком направлен с  использованием электронной почты письменный запрос  № 1501  от 14.04.26  о предоставлении ценовой информации  пяти поставщикам (подрядчикам, исполнителям), обладающим опытом поставок соответствующих товаров, выполнения работ, оказания услуг, информация о которых имеется в свободном доступе (в частности, опубликована в печати, размещена на сайтах в сети "Интернет"). 
Ценовая информация получена от  3 поставщиков (подрядчиков, исполнителей): коммерческие предложения №1 от 20.04.26  № 56581/16586 , №2  от 22.04.26  № 267, №3  от 21.04.26 № 223</t>
  </si>
  <si>
    <t>20.59.52.199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</si>
</sst>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" fontId="2" fillId="2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4" fontId="5" fillId="0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vertical="center" wrapText="1"/>
      <protection locked="0"/>
    </xf>
    <xf numFmtId="4" fontId="8" fillId="0" borderId="0" xfId="0" applyNumberFormat="1" applyFont="1" applyFill="1" applyAlignment="1" applyProtection="1">
      <alignment horizontal="center" vertical="center" wrapText="1"/>
      <protection locked="0"/>
    </xf>
    <xf numFmtId="4" fontId="6" fillId="0" borderId="0" xfId="0" applyNumberFormat="1" applyFont="1" applyFill="1" applyAlignment="1" applyProtection="1">
      <alignment horizontal="center" vertical="center" wrapText="1"/>
      <protection locked="0"/>
    </xf>
    <xf numFmtId="1" fontId="6" fillId="2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Alignment="1" applyProtection="1">
      <alignment horizontal="center" vertical="center" wrapText="1"/>
      <protection locked="0"/>
    </xf>
    <xf numFmtId="4" fontId="9" fillId="0" borderId="0" xfId="0" applyNumberFormat="1" applyFont="1" applyFill="1" applyAlignment="1" applyProtection="1">
      <alignment horizontal="center" vertical="center" wrapText="1"/>
      <protection locked="0"/>
    </xf>
    <xf numFmtId="1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0" xfId="0" applyNumberFormat="1" applyFont="1" applyFill="1" applyBorder="1" applyAlignment="1" applyProtection="1">
      <alignment horizontal="right" vertical="center" wrapText="1"/>
    </xf>
    <xf numFmtId="4" fontId="7" fillId="3" borderId="0" xfId="0" applyNumberFormat="1" applyFont="1" applyFill="1" applyBorder="1" applyAlignment="1" applyProtection="1">
      <alignment vertical="center" wrapText="1"/>
    </xf>
    <xf numFmtId="4" fontId="10" fillId="2" borderId="0" xfId="0" applyNumberFormat="1" applyFont="1" applyFill="1" applyBorder="1" applyAlignment="1" applyProtection="1">
      <alignment vertical="center" wrapText="1"/>
      <protection locked="0"/>
    </xf>
    <xf numFmtId="4" fontId="9" fillId="2" borderId="0" xfId="0" applyNumberFormat="1" applyFont="1" applyFill="1" applyBorder="1" applyAlignment="1" applyProtection="1">
      <alignment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0" fillId="0" borderId="0" xfId="0" applyNumberFormat="1" applyFont="1" applyFill="1" applyAlignment="1" applyProtection="1">
      <alignment horizontal="center" vertical="center" wrapText="1"/>
      <protection locked="0"/>
    </xf>
    <xf numFmtId="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" fontId="6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0" xfId="0" applyNumberFormat="1" applyFont="1" applyFill="1" applyAlignment="1" applyProtection="1">
      <alignment horizontal="left" vertical="center" wrapText="1"/>
      <protection locked="0"/>
    </xf>
    <xf numFmtId="4" fontId="2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Alignment="1" applyProtection="1">
      <alignment horizontal="center" vertical="center" wrapText="1"/>
      <protection locked="0"/>
    </xf>
    <xf numFmtId="4" fontId="6" fillId="2" borderId="0" xfId="0" applyNumberFormat="1" applyFont="1" applyFill="1" applyBorder="1" applyAlignment="1" applyProtection="1">
      <alignment horizontal="left" vertical="center" wrapText="1"/>
      <protection locked="0"/>
    </xf>
    <xf numFmtId="4" fontId="6" fillId="2" borderId="0" xfId="0" applyNumberFormat="1" applyFont="1" applyFill="1" applyAlignment="1" applyProtection="1">
      <alignment horizontal="left" vertical="center" wrapText="1"/>
      <protection locked="0"/>
    </xf>
    <xf numFmtId="4" fontId="7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112058</xdr:colOff>
      <xdr:row>0</xdr:row>
      <xdr:rowOff>327212</xdr:rowOff>
    </xdr:from>
    <xdr:ext cx="4628030" cy="2497350"/>
    <xdr:sp macro="" textlink="">
      <xdr:nvSpPr>
        <xdr:cNvPr id="2" name="TextBox 1"/>
        <xdr:cNvSpPr txBox="1"/>
      </xdr:nvSpPr>
      <xdr:spPr>
        <a:xfrm>
          <a:off x="18200033" y="241487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16</xdr:col>
      <xdr:colOff>182496</xdr:colOff>
      <xdr:row>7</xdr:row>
      <xdr:rowOff>517071</xdr:rowOff>
    </xdr:from>
    <xdr:ext cx="4552950" cy="2133600"/>
    <xdr:sp macro="" textlink="">
      <xdr:nvSpPr>
        <xdr:cNvPr id="3" name="TextBox 2"/>
        <xdr:cNvSpPr txBox="1"/>
      </xdr:nvSpPr>
      <xdr:spPr>
        <a:xfrm>
          <a:off x="18729032" y="3143250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15</xdr:col>
      <xdr:colOff>112058</xdr:colOff>
      <xdr:row>2</xdr:row>
      <xdr:rowOff>327212</xdr:rowOff>
    </xdr:from>
    <xdr:ext cx="4628030" cy="311496"/>
    <xdr:sp macro="" textlink="">
      <xdr:nvSpPr>
        <xdr:cNvPr id="4" name="TextBox 3"/>
        <xdr:cNvSpPr txBox="1"/>
      </xdr:nvSpPr>
      <xdr:spPr>
        <a:xfrm>
          <a:off x="17304683" y="79393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topLeftCell="A16" zoomScale="70" zoomScaleNormal="70" workbookViewId="0">
      <selection activeCell="D24" sqref="D24"/>
    </sheetView>
  </sheetViews>
  <sheetFormatPr defaultColWidth="9.140625" defaultRowHeight="15" x14ac:dyDescent="0.25"/>
  <cols>
    <col min="1" max="1" width="6.42578125" style="8" customWidth="1"/>
    <col min="2" max="2" width="18.7109375" style="8" customWidth="1"/>
    <col min="3" max="3" width="81.140625" style="7" customWidth="1"/>
    <col min="4" max="4" width="20.140625" style="6" customWidth="1"/>
    <col min="5" max="5" width="13.42578125" style="6" customWidth="1"/>
    <col min="6" max="8" width="15.85546875" style="10" customWidth="1"/>
    <col min="9" max="9" width="15" style="6" customWidth="1"/>
    <col min="10" max="10" width="16.5703125" style="6" customWidth="1"/>
    <col min="11" max="11" width="15.28515625" style="6" customWidth="1"/>
    <col min="12" max="12" width="14" style="6" customWidth="1"/>
    <col min="13" max="13" width="15.85546875" style="6" customWidth="1"/>
    <col min="14" max="14" width="0" style="6" hidden="1" customWidth="1"/>
    <col min="15" max="15" width="15.42578125" style="6" customWidth="1"/>
    <col min="16" max="16" width="4" style="6" customWidth="1"/>
    <col min="17" max="17" width="9.140625" style="7"/>
    <col min="18" max="18" width="9.28515625" style="7" bestFit="1" customWidth="1"/>
    <col min="19" max="16384" width="9.140625" style="7"/>
  </cols>
  <sheetData>
    <row r="1" spans="1:16" s="4" customFormat="1" ht="18.75" customHeight="1" x14ac:dyDescent="0.25">
      <c r="A1" s="52"/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3"/>
      <c r="O1" s="3"/>
      <c r="P1" s="3"/>
    </row>
    <row r="2" spans="1:16" s="4" customFormat="1" ht="18.75" x14ac:dyDescent="0.25">
      <c r="A2" s="1"/>
      <c r="B2" s="1"/>
      <c r="C2" s="9"/>
      <c r="D2" s="2"/>
      <c r="E2" s="2"/>
      <c r="F2" s="10"/>
      <c r="G2" s="10"/>
      <c r="H2" s="10"/>
      <c r="I2" s="2"/>
      <c r="J2" s="2"/>
      <c r="K2" s="2"/>
      <c r="L2" s="2"/>
      <c r="M2" s="2"/>
      <c r="N2" s="3"/>
      <c r="O2" s="3"/>
      <c r="P2" s="3"/>
    </row>
    <row r="3" spans="1:16" s="4" customFormat="1" ht="31.9" customHeight="1" x14ac:dyDescent="0.25">
      <c r="A3" s="54" t="s">
        <v>13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2"/>
      <c r="N3" s="3"/>
      <c r="O3" s="3"/>
      <c r="P3" s="3"/>
    </row>
    <row r="4" spans="1:16" s="4" customFormat="1" ht="34.9" customHeight="1" x14ac:dyDescent="0.25">
      <c r="A4" s="11"/>
      <c r="B4" s="12"/>
      <c r="C4" s="58" t="s">
        <v>21</v>
      </c>
      <c r="D4" s="58"/>
      <c r="E4" s="58"/>
      <c r="F4" s="58"/>
      <c r="G4" s="58"/>
      <c r="H4" s="58"/>
      <c r="I4" s="58"/>
      <c r="J4" s="12"/>
      <c r="K4" s="12"/>
      <c r="L4" s="12"/>
      <c r="M4" s="12"/>
      <c r="N4" s="13"/>
      <c r="O4" s="13"/>
      <c r="P4" s="13"/>
    </row>
    <row r="5" spans="1:16" s="4" customFormat="1" ht="23.25" customHeight="1" x14ac:dyDescent="0.25">
      <c r="A5" s="55" t="s">
        <v>19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14"/>
      <c r="N5" s="13"/>
      <c r="O5" s="13"/>
      <c r="P5" s="13"/>
    </row>
    <row r="6" spans="1:16" s="4" customFormat="1" ht="9.75" customHeight="1" x14ac:dyDescent="0.25">
      <c r="A6" s="15"/>
      <c r="B6" s="15"/>
      <c r="C6" s="16"/>
      <c r="D6" s="14"/>
      <c r="E6" s="14"/>
      <c r="F6" s="17"/>
      <c r="G6" s="17"/>
      <c r="H6" s="17"/>
      <c r="I6" s="14"/>
      <c r="J6" s="14"/>
      <c r="K6" s="14"/>
      <c r="L6" s="14"/>
      <c r="M6" s="14"/>
      <c r="N6" s="13"/>
      <c r="O6" s="13"/>
      <c r="P6" s="13"/>
    </row>
    <row r="7" spans="1:16" s="4" customFormat="1" ht="69.75" customHeight="1" x14ac:dyDescent="0.25">
      <c r="A7" s="56" t="s">
        <v>16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14"/>
      <c r="N7" s="13"/>
      <c r="O7" s="13"/>
      <c r="P7" s="13"/>
    </row>
    <row r="8" spans="1:16" s="4" customFormat="1" ht="239.25" customHeight="1" x14ac:dyDescent="0.25">
      <c r="A8" s="57" t="s">
        <v>36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14"/>
      <c r="N8" s="13"/>
      <c r="O8" s="13"/>
      <c r="P8" s="13"/>
    </row>
    <row r="9" spans="1:16" s="4" customFormat="1" ht="59.25" customHeight="1" x14ac:dyDescent="0.25">
      <c r="A9" s="57" t="s">
        <v>20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s="5" customFormat="1" ht="28.9" customHeight="1" x14ac:dyDescent="0.25">
      <c r="A10" s="18"/>
      <c r="B10" s="18"/>
      <c r="C10" s="19" t="s">
        <v>18</v>
      </c>
      <c r="D10" s="20">
        <f>O25</f>
        <v>289730</v>
      </c>
      <c r="E10" s="21"/>
      <c r="F10" s="22"/>
      <c r="G10" s="22"/>
      <c r="H10" s="22"/>
      <c r="I10" s="21"/>
      <c r="J10" s="21"/>
      <c r="K10" s="21"/>
      <c r="L10" s="21"/>
      <c r="M10" s="21"/>
      <c r="N10" s="23"/>
      <c r="O10" s="23"/>
      <c r="P10" s="23"/>
    </row>
    <row r="11" spans="1:16" ht="64.5" customHeight="1" x14ac:dyDescent="0.25">
      <c r="A11" s="24" t="s">
        <v>3</v>
      </c>
      <c r="B11" s="24" t="s">
        <v>11</v>
      </c>
      <c r="C11" s="25" t="s">
        <v>1</v>
      </c>
      <c r="D11" s="25" t="s">
        <v>2</v>
      </c>
      <c r="E11" s="25" t="s">
        <v>10</v>
      </c>
      <c r="F11" s="26" t="s">
        <v>9</v>
      </c>
      <c r="G11" s="26" t="s">
        <v>7</v>
      </c>
      <c r="H11" s="26" t="s">
        <v>8</v>
      </c>
      <c r="I11" s="25" t="s">
        <v>5</v>
      </c>
      <c r="J11" s="25" t="s">
        <v>6</v>
      </c>
      <c r="K11" s="27" t="s">
        <v>4</v>
      </c>
      <c r="L11" s="28" t="s">
        <v>0</v>
      </c>
      <c r="M11" s="28" t="s">
        <v>15</v>
      </c>
      <c r="N11" s="29"/>
      <c r="O11" s="30" t="s">
        <v>14</v>
      </c>
      <c r="P11" s="29"/>
    </row>
    <row r="12" spans="1:16" ht="45" customHeight="1" x14ac:dyDescent="0.3">
      <c r="A12" s="35">
        <v>1</v>
      </c>
      <c r="B12" s="36" t="s">
        <v>37</v>
      </c>
      <c r="C12" s="37" t="s">
        <v>22</v>
      </c>
      <c r="D12" s="38" t="s">
        <v>23</v>
      </c>
      <c r="E12" s="39">
        <v>4</v>
      </c>
      <c r="F12" s="40">
        <v>3700</v>
      </c>
      <c r="G12" s="43">
        <v>4115</v>
      </c>
      <c r="H12" s="43">
        <v>4260</v>
      </c>
      <c r="I12" s="46"/>
      <c r="J12" s="46"/>
      <c r="K12" s="47">
        <f t="shared" ref="K12:K24" si="0">(STDEV(F12:J12)/L12)*100</f>
        <v>7.2210144742030398</v>
      </c>
      <c r="L12" s="48">
        <f t="shared" ref="L12:L24" si="1">IFERROR(ROUND(AVERAGE(F12:J12),2),0)</f>
        <v>4025</v>
      </c>
      <c r="M12" s="48">
        <f>L12*E12</f>
        <v>16100</v>
      </c>
      <c r="N12" s="14"/>
      <c r="O12" s="49">
        <f>E12*F12</f>
        <v>14800</v>
      </c>
      <c r="P12" s="29"/>
    </row>
    <row r="13" spans="1:16" ht="45" customHeight="1" x14ac:dyDescent="0.3">
      <c r="A13" s="35">
        <v>2</v>
      </c>
      <c r="B13" s="36" t="s">
        <v>37</v>
      </c>
      <c r="C13" s="41" t="s">
        <v>24</v>
      </c>
      <c r="D13" s="38" t="s">
        <v>23</v>
      </c>
      <c r="E13" s="39">
        <v>4</v>
      </c>
      <c r="F13" s="40">
        <v>3700</v>
      </c>
      <c r="G13" s="43">
        <v>4120</v>
      </c>
      <c r="H13" s="43">
        <v>4100</v>
      </c>
      <c r="I13" s="46"/>
      <c r="J13" s="46"/>
      <c r="K13" s="47">
        <f t="shared" si="0"/>
        <v>5.9628760238613827</v>
      </c>
      <c r="L13" s="48">
        <f t="shared" si="1"/>
        <v>3973.33</v>
      </c>
      <c r="M13" s="48">
        <f t="shared" ref="M13:M24" si="2">L13*E13</f>
        <v>15893.32</v>
      </c>
      <c r="N13" s="14"/>
      <c r="O13" s="49">
        <f t="shared" ref="O13:O24" si="3">E13*F13</f>
        <v>14800</v>
      </c>
      <c r="P13" s="29"/>
    </row>
    <row r="14" spans="1:16" ht="45" customHeight="1" x14ac:dyDescent="0.3">
      <c r="A14" s="35">
        <v>3</v>
      </c>
      <c r="B14" s="36" t="s">
        <v>37</v>
      </c>
      <c r="C14" s="42" t="s">
        <v>25</v>
      </c>
      <c r="D14" s="38" t="s">
        <v>23</v>
      </c>
      <c r="E14" s="39">
        <v>2</v>
      </c>
      <c r="F14" s="40">
        <v>25300</v>
      </c>
      <c r="G14" s="43">
        <v>26860</v>
      </c>
      <c r="H14" s="43">
        <v>27000</v>
      </c>
      <c r="I14" s="46"/>
      <c r="J14" s="46"/>
      <c r="K14" s="47">
        <f t="shared" si="0"/>
        <v>3.5763540339599409</v>
      </c>
      <c r="L14" s="48">
        <f t="shared" si="1"/>
        <v>26386.67</v>
      </c>
      <c r="M14" s="48">
        <f t="shared" si="2"/>
        <v>52773.34</v>
      </c>
      <c r="N14" s="14"/>
      <c r="O14" s="49">
        <f t="shared" si="3"/>
        <v>50600</v>
      </c>
      <c r="P14" s="29"/>
    </row>
    <row r="15" spans="1:16" ht="45" customHeight="1" x14ac:dyDescent="0.3">
      <c r="A15" s="35">
        <v>4</v>
      </c>
      <c r="B15" s="36" t="s">
        <v>37</v>
      </c>
      <c r="C15" s="42" t="s">
        <v>26</v>
      </c>
      <c r="D15" s="38" t="s">
        <v>23</v>
      </c>
      <c r="E15" s="39">
        <v>2</v>
      </c>
      <c r="F15" s="40">
        <v>4600</v>
      </c>
      <c r="G15" s="43">
        <v>5300</v>
      </c>
      <c r="H15" s="43">
        <v>5480</v>
      </c>
      <c r="I15" s="46"/>
      <c r="J15" s="46"/>
      <c r="K15" s="47">
        <f t="shared" si="0"/>
        <v>9.0682923465517327</v>
      </c>
      <c r="L15" s="48">
        <f t="shared" si="1"/>
        <v>5126.67</v>
      </c>
      <c r="M15" s="48">
        <f t="shared" si="2"/>
        <v>10253.34</v>
      </c>
      <c r="N15" s="14"/>
      <c r="O15" s="49">
        <f t="shared" si="3"/>
        <v>9200</v>
      </c>
      <c r="P15" s="29"/>
    </row>
    <row r="16" spans="1:16" ht="45" customHeight="1" x14ac:dyDescent="0.3">
      <c r="A16" s="35">
        <v>5</v>
      </c>
      <c r="B16" s="36" t="s">
        <v>37</v>
      </c>
      <c r="C16" s="37" t="s">
        <v>27</v>
      </c>
      <c r="D16" s="38" t="s">
        <v>23</v>
      </c>
      <c r="E16" s="39">
        <v>2</v>
      </c>
      <c r="F16" s="40">
        <v>3100</v>
      </c>
      <c r="G16" s="43">
        <v>4450</v>
      </c>
      <c r="H16" s="43">
        <v>3900</v>
      </c>
      <c r="I16" s="46"/>
      <c r="J16" s="46"/>
      <c r="K16" s="47">
        <f t="shared" si="0"/>
        <v>17.786370365105597</v>
      </c>
      <c r="L16" s="48">
        <f t="shared" si="1"/>
        <v>3816.67</v>
      </c>
      <c r="M16" s="48">
        <f t="shared" si="2"/>
        <v>7633.34</v>
      </c>
      <c r="N16" s="14"/>
      <c r="O16" s="49">
        <f t="shared" si="3"/>
        <v>6200</v>
      </c>
      <c r="P16" s="29"/>
    </row>
    <row r="17" spans="1:16" ht="45" customHeight="1" x14ac:dyDescent="0.3">
      <c r="A17" s="35">
        <v>6</v>
      </c>
      <c r="B17" s="36" t="s">
        <v>37</v>
      </c>
      <c r="C17" s="37" t="s">
        <v>28</v>
      </c>
      <c r="D17" s="38" t="s">
        <v>23</v>
      </c>
      <c r="E17" s="39">
        <v>2</v>
      </c>
      <c r="F17" s="40">
        <v>4560</v>
      </c>
      <c r="G17" s="43">
        <v>4870</v>
      </c>
      <c r="H17" s="43">
        <v>5190</v>
      </c>
      <c r="I17" s="46"/>
      <c r="J17" s="46"/>
      <c r="K17" s="47">
        <f t="shared" si="0"/>
        <v>6.4640241320721898</v>
      </c>
      <c r="L17" s="48">
        <f t="shared" si="1"/>
        <v>4873.33</v>
      </c>
      <c r="M17" s="48">
        <f t="shared" si="2"/>
        <v>9746.66</v>
      </c>
      <c r="N17" s="14"/>
      <c r="O17" s="49">
        <f t="shared" si="3"/>
        <v>9120</v>
      </c>
      <c r="P17" s="29"/>
    </row>
    <row r="18" spans="1:16" ht="45" customHeight="1" x14ac:dyDescent="0.3">
      <c r="A18" s="35">
        <v>7</v>
      </c>
      <c r="B18" s="36" t="s">
        <v>37</v>
      </c>
      <c r="C18" s="42" t="s">
        <v>29</v>
      </c>
      <c r="D18" s="38" t="s">
        <v>23</v>
      </c>
      <c r="E18" s="39">
        <v>2</v>
      </c>
      <c r="F18" s="40">
        <v>4800</v>
      </c>
      <c r="G18" s="43">
        <v>5160</v>
      </c>
      <c r="H18" s="43">
        <v>5356</v>
      </c>
      <c r="I18" s="46"/>
      <c r="J18" s="46"/>
      <c r="K18" s="47">
        <f t="shared" si="0"/>
        <v>5.5236853260471843</v>
      </c>
      <c r="L18" s="48">
        <f t="shared" si="1"/>
        <v>5105.33</v>
      </c>
      <c r="M18" s="48">
        <f t="shared" si="2"/>
        <v>10210.66</v>
      </c>
      <c r="N18" s="14"/>
      <c r="O18" s="49">
        <f t="shared" si="3"/>
        <v>9600</v>
      </c>
      <c r="P18" s="29"/>
    </row>
    <row r="19" spans="1:16" ht="45" customHeight="1" x14ac:dyDescent="0.3">
      <c r="A19" s="35">
        <v>8</v>
      </c>
      <c r="B19" s="36" t="s">
        <v>37</v>
      </c>
      <c r="C19" s="37" t="s">
        <v>30</v>
      </c>
      <c r="D19" s="39" t="s">
        <v>23</v>
      </c>
      <c r="E19" s="39">
        <v>1</v>
      </c>
      <c r="F19" s="40">
        <v>56850</v>
      </c>
      <c r="G19" s="43">
        <v>60300</v>
      </c>
      <c r="H19" s="43">
        <v>61420</v>
      </c>
      <c r="I19" s="46"/>
      <c r="J19" s="46"/>
      <c r="K19" s="47">
        <f t="shared" si="0"/>
        <v>4.0016897342006308</v>
      </c>
      <c r="L19" s="48">
        <f t="shared" si="1"/>
        <v>59523.33</v>
      </c>
      <c r="M19" s="48">
        <f t="shared" si="2"/>
        <v>59523.33</v>
      </c>
      <c r="N19" s="14"/>
      <c r="O19" s="49">
        <f t="shared" si="3"/>
        <v>56850</v>
      </c>
      <c r="P19" s="29"/>
    </row>
    <row r="20" spans="1:16" ht="45" customHeight="1" x14ac:dyDescent="0.3">
      <c r="A20" s="35">
        <v>9</v>
      </c>
      <c r="B20" s="36" t="s">
        <v>37</v>
      </c>
      <c r="C20" s="37" t="s">
        <v>31</v>
      </c>
      <c r="D20" s="39" t="s">
        <v>23</v>
      </c>
      <c r="E20" s="39">
        <v>2</v>
      </c>
      <c r="F20" s="40">
        <v>7000</v>
      </c>
      <c r="G20" s="43">
        <v>7200</v>
      </c>
      <c r="H20" s="43">
        <v>7240</v>
      </c>
      <c r="I20" s="46"/>
      <c r="J20" s="46"/>
      <c r="K20" s="47">
        <f t="shared" si="0"/>
        <v>1.7991877356387342</v>
      </c>
      <c r="L20" s="48">
        <f t="shared" si="1"/>
        <v>7146.67</v>
      </c>
      <c r="M20" s="48">
        <f t="shared" si="2"/>
        <v>14293.34</v>
      </c>
      <c r="N20" s="14"/>
      <c r="O20" s="49">
        <f t="shared" si="3"/>
        <v>14000</v>
      </c>
      <c r="P20" s="29"/>
    </row>
    <row r="21" spans="1:16" ht="45" customHeight="1" x14ac:dyDescent="0.3">
      <c r="A21" s="35">
        <v>10</v>
      </c>
      <c r="B21" s="36" t="s">
        <v>37</v>
      </c>
      <c r="C21" s="37" t="s">
        <v>32</v>
      </c>
      <c r="D21" s="39" t="s">
        <v>23</v>
      </c>
      <c r="E21" s="39">
        <v>2</v>
      </c>
      <c r="F21" s="40">
        <v>11780</v>
      </c>
      <c r="G21" s="43">
        <v>12420</v>
      </c>
      <c r="H21" s="43">
        <v>12500</v>
      </c>
      <c r="I21" s="46"/>
      <c r="J21" s="46"/>
      <c r="K21" s="47">
        <f t="shared" si="0"/>
        <v>3.2258643311780175</v>
      </c>
      <c r="L21" s="48">
        <f t="shared" si="1"/>
        <v>12233.33</v>
      </c>
      <c r="M21" s="48">
        <f t="shared" si="2"/>
        <v>24466.66</v>
      </c>
      <c r="N21" s="14"/>
      <c r="O21" s="49">
        <f t="shared" si="3"/>
        <v>23560</v>
      </c>
      <c r="P21" s="29"/>
    </row>
    <row r="22" spans="1:16" ht="45" customHeight="1" x14ac:dyDescent="0.3">
      <c r="A22" s="35">
        <v>11</v>
      </c>
      <c r="B22" s="36" t="s">
        <v>37</v>
      </c>
      <c r="C22" s="37" t="s">
        <v>33</v>
      </c>
      <c r="D22" s="39" t="s">
        <v>23</v>
      </c>
      <c r="E22" s="39">
        <v>2</v>
      </c>
      <c r="F22" s="40">
        <v>7800</v>
      </c>
      <c r="G22" s="44">
        <v>8050</v>
      </c>
      <c r="H22" s="43">
        <v>8440</v>
      </c>
      <c r="I22" s="46"/>
      <c r="J22" s="50"/>
      <c r="K22" s="47">
        <f t="shared" si="0"/>
        <v>3.9836375563151361</v>
      </c>
      <c r="L22" s="48">
        <f t="shared" si="1"/>
        <v>8096.67</v>
      </c>
      <c r="M22" s="48">
        <f t="shared" si="2"/>
        <v>16193.34</v>
      </c>
      <c r="N22" s="14"/>
      <c r="O22" s="49">
        <f t="shared" si="3"/>
        <v>15600</v>
      </c>
      <c r="P22" s="29"/>
    </row>
    <row r="23" spans="1:16" ht="45" customHeight="1" x14ac:dyDescent="0.3">
      <c r="A23" s="35">
        <v>12</v>
      </c>
      <c r="B23" s="36" t="s">
        <v>37</v>
      </c>
      <c r="C23" s="37" t="s">
        <v>34</v>
      </c>
      <c r="D23" s="39" t="s">
        <v>23</v>
      </c>
      <c r="E23" s="39">
        <v>3</v>
      </c>
      <c r="F23" s="40">
        <v>10900</v>
      </c>
      <c r="G23" s="44">
        <v>12370</v>
      </c>
      <c r="H23" s="43">
        <v>12610</v>
      </c>
      <c r="I23" s="46"/>
      <c r="J23" s="50"/>
      <c r="K23" s="47">
        <f t="shared" si="0"/>
        <v>7.7407772071967491</v>
      </c>
      <c r="L23" s="48">
        <f t="shared" si="1"/>
        <v>11960</v>
      </c>
      <c r="M23" s="48">
        <f t="shared" si="2"/>
        <v>35880</v>
      </c>
      <c r="N23" s="14"/>
      <c r="O23" s="49">
        <f t="shared" si="3"/>
        <v>32700</v>
      </c>
      <c r="P23" s="29"/>
    </row>
    <row r="24" spans="1:16" ht="45" customHeight="1" x14ac:dyDescent="0.3">
      <c r="A24" s="35">
        <v>13</v>
      </c>
      <c r="B24" s="36" t="s">
        <v>37</v>
      </c>
      <c r="C24" s="37" t="s">
        <v>35</v>
      </c>
      <c r="D24" s="39" t="s">
        <v>23</v>
      </c>
      <c r="E24" s="39">
        <v>3</v>
      </c>
      <c r="F24" s="40">
        <v>10900</v>
      </c>
      <c r="G24" s="45">
        <v>12630</v>
      </c>
      <c r="H24" s="43">
        <v>12610</v>
      </c>
      <c r="I24" s="46"/>
      <c r="J24" s="45"/>
      <c r="K24" s="47">
        <f t="shared" si="0"/>
        <v>8.2437122627575636</v>
      </c>
      <c r="L24" s="48">
        <f t="shared" si="1"/>
        <v>12046.67</v>
      </c>
      <c r="M24" s="48">
        <f t="shared" si="2"/>
        <v>36140.01</v>
      </c>
      <c r="N24" s="14"/>
      <c r="O24" s="49">
        <f t="shared" si="3"/>
        <v>32700</v>
      </c>
      <c r="P24" s="29"/>
    </row>
    <row r="25" spans="1:16" ht="24" customHeight="1" x14ac:dyDescent="0.25">
      <c r="A25" s="32" t="s">
        <v>12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34">
        <f>SUM(M12:M24)</f>
        <v>309107.33999999997</v>
      </c>
      <c r="N25" s="31"/>
      <c r="O25" s="30">
        <f>SUM(O12:O24)</f>
        <v>289730</v>
      </c>
      <c r="P25" s="29"/>
    </row>
    <row r="26" spans="1:16" ht="61.5" customHeight="1" x14ac:dyDescent="0.25">
      <c r="A26" s="51" t="s">
        <v>17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6" ht="45.75" customHeight="1" x14ac:dyDescent="0.25">
      <c r="N27" s="7"/>
      <c r="O27" s="7"/>
      <c r="P27" s="7"/>
    </row>
    <row r="28" spans="1:16" ht="45.75" customHeight="1" x14ac:dyDescent="0.25">
      <c r="N28" s="7"/>
      <c r="O28" s="7"/>
      <c r="P28" s="7"/>
    </row>
    <row r="29" spans="1:16" ht="45.75" customHeight="1" x14ac:dyDescent="0.25">
      <c r="N29" s="7"/>
      <c r="O29" s="7"/>
      <c r="P29" s="7"/>
    </row>
    <row r="30" spans="1:16" ht="45.75" customHeight="1" x14ac:dyDescent="0.25">
      <c r="N30" s="7"/>
      <c r="O30" s="7"/>
      <c r="P30" s="7"/>
    </row>
    <row r="31" spans="1:16" ht="45.75" customHeight="1" x14ac:dyDescent="0.25">
      <c r="N31" s="7"/>
      <c r="O31" s="7"/>
      <c r="P31" s="7"/>
    </row>
    <row r="32" spans="1:16" ht="45.75" customHeight="1" x14ac:dyDescent="0.25">
      <c r="N32" s="7"/>
      <c r="O32" s="7"/>
      <c r="P32" s="7"/>
    </row>
    <row r="33" spans="14:16" ht="45.75" customHeight="1" x14ac:dyDescent="0.25">
      <c r="N33" s="7"/>
      <c r="O33" s="7"/>
      <c r="P33" s="7"/>
    </row>
    <row r="34" spans="14:16" ht="45.75" customHeight="1" x14ac:dyDescent="0.25">
      <c r="N34" s="7"/>
      <c r="O34" s="7"/>
      <c r="P34" s="7"/>
    </row>
    <row r="35" spans="14:16" ht="45.75" customHeight="1" x14ac:dyDescent="0.25">
      <c r="N35" s="7"/>
      <c r="O35" s="7"/>
      <c r="P35" s="7"/>
    </row>
    <row r="36" spans="14:16" ht="45.75" customHeight="1" x14ac:dyDescent="0.25">
      <c r="N36" s="7"/>
      <c r="O36" s="7"/>
      <c r="P36" s="7"/>
    </row>
    <row r="37" spans="14:16" ht="18.75" customHeight="1" x14ac:dyDescent="0.25">
      <c r="N37" s="7"/>
      <c r="O37" s="7"/>
      <c r="P37" s="7"/>
    </row>
    <row r="38" spans="14:16" ht="45.75" customHeight="1" x14ac:dyDescent="0.25">
      <c r="N38" s="7"/>
      <c r="O38" s="7"/>
      <c r="P38" s="7"/>
    </row>
    <row r="40" spans="14:16" ht="45.75" customHeight="1" x14ac:dyDescent="0.25">
      <c r="N40" s="7"/>
      <c r="O40" s="7"/>
      <c r="P40" s="7"/>
    </row>
    <row r="41" spans="14:16" ht="45.75" customHeight="1" x14ac:dyDescent="0.25">
      <c r="N41" s="7"/>
      <c r="O41" s="7"/>
      <c r="P41" s="7"/>
    </row>
    <row r="42" spans="14:16" ht="45.75" customHeight="1" x14ac:dyDescent="0.25">
      <c r="N42" s="7"/>
      <c r="O42" s="7"/>
      <c r="P42" s="7"/>
    </row>
    <row r="43" spans="14:16" ht="45.75" customHeight="1" x14ac:dyDescent="0.25">
      <c r="N43" s="7"/>
      <c r="O43" s="7"/>
      <c r="P43" s="7"/>
    </row>
    <row r="44" spans="14:16" ht="45.75" customHeight="1" x14ac:dyDescent="0.25">
      <c r="N44" s="7"/>
      <c r="O44" s="7"/>
      <c r="P44" s="7"/>
    </row>
    <row r="45" spans="14:16" ht="45.75" customHeight="1" x14ac:dyDescent="0.25">
      <c r="N45" s="7"/>
      <c r="O45" s="7"/>
      <c r="P45" s="7"/>
    </row>
    <row r="46" spans="14:16" ht="45.75" customHeight="1" x14ac:dyDescent="0.25">
      <c r="N46" s="7"/>
      <c r="O46" s="7"/>
      <c r="P46" s="7"/>
    </row>
    <row r="47" spans="14:16" ht="45.75" customHeight="1" x14ac:dyDescent="0.25">
      <c r="N47" s="7"/>
      <c r="O47" s="7"/>
      <c r="P47" s="7"/>
    </row>
    <row r="48" spans="14:16" ht="45.75" customHeight="1" x14ac:dyDescent="0.25">
      <c r="N48" s="7"/>
      <c r="O48" s="7"/>
      <c r="P48" s="7"/>
    </row>
    <row r="49" spans="14:16" ht="45.75" customHeight="1" x14ac:dyDescent="0.25">
      <c r="N49" s="7"/>
      <c r="O49" s="7"/>
      <c r="P49" s="7"/>
    </row>
    <row r="50" spans="14:16" ht="45.75" customHeight="1" x14ac:dyDescent="0.25">
      <c r="N50" s="7"/>
      <c r="O50" s="7"/>
      <c r="P50" s="7"/>
    </row>
    <row r="51" spans="14:16" ht="45.75" customHeight="1" x14ac:dyDescent="0.25">
      <c r="N51" s="7"/>
      <c r="O51" s="7"/>
      <c r="P51" s="7"/>
    </row>
    <row r="52" spans="14:16" ht="20.25" customHeight="1" x14ac:dyDescent="0.25">
      <c r="N52" s="7"/>
      <c r="O52" s="7"/>
      <c r="P52" s="7"/>
    </row>
    <row r="53" spans="14:16" ht="19.5" customHeight="1" x14ac:dyDescent="0.25">
      <c r="N53" s="7"/>
      <c r="O53" s="7"/>
      <c r="P53" s="7"/>
    </row>
    <row r="54" spans="14:16" ht="16.5" customHeight="1" x14ac:dyDescent="0.25">
      <c r="N54" s="7"/>
      <c r="O54" s="7"/>
      <c r="P54" s="7"/>
    </row>
    <row r="55" spans="14:16" ht="15.75" customHeight="1" x14ac:dyDescent="0.25">
      <c r="N55" s="7"/>
      <c r="O55" s="7"/>
      <c r="P55" s="7"/>
    </row>
    <row r="56" spans="14:16" ht="15.75" customHeight="1" x14ac:dyDescent="0.25">
      <c r="N56" s="7"/>
      <c r="O56" s="7"/>
      <c r="P56" s="7"/>
    </row>
    <row r="58" spans="14:16" ht="25.5" customHeight="1" x14ac:dyDescent="0.25">
      <c r="N58" s="7"/>
      <c r="O58" s="7"/>
      <c r="P58" s="7"/>
    </row>
    <row r="59" spans="14:16" ht="45.75" customHeight="1" x14ac:dyDescent="0.25">
      <c r="N59" s="7"/>
      <c r="O59" s="7"/>
      <c r="P59" s="7"/>
    </row>
    <row r="60" spans="14:16" ht="45.75" customHeight="1" x14ac:dyDescent="0.25">
      <c r="N60" s="7"/>
      <c r="O60" s="7"/>
      <c r="P60" s="7"/>
    </row>
    <row r="61" spans="14:16" ht="45.75" customHeight="1" x14ac:dyDescent="0.25"/>
    <row r="62" spans="14:16" ht="45.75" customHeight="1" x14ac:dyDescent="0.25">
      <c r="N62" s="7"/>
      <c r="O62" s="7"/>
      <c r="P62" s="7"/>
    </row>
    <row r="63" spans="14:16" ht="45.75" customHeight="1" x14ac:dyDescent="0.25">
      <c r="N63" s="7"/>
      <c r="O63" s="7"/>
      <c r="P63" s="7"/>
    </row>
    <row r="64" spans="14:16" ht="45.75" customHeight="1" x14ac:dyDescent="0.25">
      <c r="N64" s="7"/>
      <c r="O64" s="7"/>
      <c r="P64" s="7"/>
    </row>
    <row r="65" spans="14:16" ht="23.25" customHeight="1" x14ac:dyDescent="0.25">
      <c r="N65" s="7"/>
      <c r="O65" s="7"/>
      <c r="P65" s="7"/>
    </row>
  </sheetData>
  <mergeCells count="8">
    <mergeCell ref="A26:O26"/>
    <mergeCell ref="A1:M1"/>
    <mergeCell ref="A3:L3"/>
    <mergeCell ref="A5:L5"/>
    <mergeCell ref="A7:L7"/>
    <mergeCell ref="A8:L8"/>
    <mergeCell ref="C4:I4"/>
    <mergeCell ref="A9:P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Максимова Татьяна Юрьевна</cp:lastModifiedBy>
  <cp:lastPrinted>2020-08-12T11:59:18Z</cp:lastPrinted>
  <dcterms:created xsi:type="dcterms:W3CDTF">2013-12-17T05:16:41Z</dcterms:created>
  <dcterms:modified xsi:type="dcterms:W3CDTF">2026-06-25T04:03:28Z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