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НМЦК 2" sheetId="2" r:id="rId1"/>
    <sheet name="Лист1" sheetId="3" r:id="rId2"/>
    <sheet name="Лист2" sheetId="4" r:id="rId3"/>
  </sheets>
  <calcPr calcId="125725" refMode="R1C1"/>
</workbook>
</file>

<file path=xl/calcChain.xml><?xml version="1.0" encoding="utf-8"?>
<calcChain xmlns="http://schemas.openxmlformats.org/spreadsheetml/2006/main">
  <c r="M13" i="3"/>
  <c r="M9"/>
  <c r="M10"/>
  <c r="M11"/>
  <c r="M12"/>
  <c r="L9"/>
  <c r="L10"/>
  <c r="L11"/>
  <c r="L12"/>
  <c r="K9"/>
  <c r="K10"/>
  <c r="K11"/>
  <c r="K12"/>
  <c r="I9"/>
  <c r="I10"/>
  <c r="I11"/>
  <c r="I12"/>
  <c r="H9"/>
  <c r="H10"/>
  <c r="H11"/>
  <c r="H12"/>
  <c r="I8"/>
  <c r="H8"/>
  <c r="D4" i="4"/>
  <c r="D3"/>
  <c r="J5"/>
  <c r="J4"/>
  <c r="F4" s="1"/>
  <c r="J3"/>
  <c r="F3" s="1"/>
  <c r="H5"/>
  <c r="H4"/>
  <c r="H3"/>
  <c r="I9" i="2"/>
  <c r="K9" s="1"/>
  <c r="H9"/>
  <c r="I8"/>
  <c r="K8" s="1"/>
  <c r="H8"/>
  <c r="K8" i="3" l="1"/>
  <c r="L8" s="1"/>
  <c r="M8" s="1"/>
  <c r="D5" i="4"/>
  <c r="F5"/>
  <c r="B9" s="1"/>
  <c r="L9" i="2"/>
  <c r="M9" s="1"/>
  <c r="L8"/>
  <c r="M8" s="1"/>
  <c r="M10" s="1"/>
</calcChain>
</file>

<file path=xl/sharedStrings.xml><?xml version="1.0" encoding="utf-8"?>
<sst xmlns="http://schemas.openxmlformats.org/spreadsheetml/2006/main" count="68" uniqueCount="42">
  <si>
    <t>Наименование товара</t>
  </si>
  <si>
    <t>ТАБЛИЦА СВЕДЕНИЙ, ИСПОЛЬЗУЕМЫХ ДЛЯ ОПРЕДЕЛЕНИЯ И ОБОСНОВАНИЯ НАЧАЛЬНОЙ (МАКСИМАЛЬНОЙ) ЦЕНЫ КОНТРАКТА</t>
  </si>
  <si>
    <t>на поставку медицинских изделий</t>
  </si>
  <si>
    <t>№ п/п</t>
  </si>
  <si>
    <t>Ед. изм.</t>
  </si>
  <si>
    <t xml:space="preserve">Кол-во товара </t>
  </si>
  <si>
    <t>Реквизиты документов, использованных для определения НМЦК, источники информации</t>
  </si>
  <si>
    <t>Коэфф. вариации, %</t>
  </si>
  <si>
    <t>Ставка НДС, %</t>
  </si>
  <si>
    <t>НДС, руб.</t>
  </si>
  <si>
    <t xml:space="preserve">13
</t>
  </si>
  <si>
    <t>Общая цена (итого), руб.</t>
  </si>
  <si>
    <t xml:space="preserve">Средневзвешенное значение за ед. (руб.)
</t>
  </si>
  <si>
    <t xml:space="preserve">Цена единицы медицинского изделия (руб.)
</t>
  </si>
  <si>
    <t xml:space="preserve">Стоимость, руб. </t>
  </si>
  <si>
    <t>Цена за ед.изм с НДС., руб.</t>
  </si>
  <si>
    <t>Цена за ед.изм. С НДС, руб.</t>
  </si>
  <si>
    <t>Цена за ед.изм. С НДЧС, руб.</t>
  </si>
  <si>
    <t xml:space="preserve">КП №1; вх. №    </t>
  </si>
  <si>
    <t xml:space="preserve">КП №2; вх. №    </t>
  </si>
  <si>
    <t xml:space="preserve">КП №3; вх. №      </t>
  </si>
  <si>
    <t>Цена</t>
  </si>
  <si>
    <t>Сумма всего</t>
  </si>
  <si>
    <t>Кол-во</t>
  </si>
  <si>
    <t>Сумма</t>
  </si>
  <si>
    <t>ЭКСПРЕСС-ДИАГНОСТИКА. Тест полоски Урополиан</t>
  </si>
  <si>
    <t>ЭКСПРЕСС-ДИАГНОСТИКА. Стрептатест Экспресс-тест</t>
  </si>
  <si>
    <t>Ед.изм.</t>
  </si>
  <si>
    <t>уп</t>
  </si>
  <si>
    <t>Кол-во всего</t>
  </si>
  <si>
    <t>шт.</t>
  </si>
  <si>
    <t xml:space="preserve">Фартук медицинский ламинированный пл.40 длина
140см. </t>
  </si>
  <si>
    <t>Фартук медицинский ламинированный пл.60 длина
140см.</t>
  </si>
  <si>
    <t>Фартук медицинский ламинированный пл.95 длина
140см.</t>
  </si>
  <si>
    <t>Нарукавники с манжетами лам пл.40 гол</t>
  </si>
  <si>
    <t>Нарукавники с манжетами лам пл.60 гол</t>
  </si>
  <si>
    <t>пара</t>
  </si>
  <si>
    <r>
      <t>Контейнер для предстерилизационной очистки</t>
    </r>
    <r>
      <rPr>
        <sz val="10"/>
        <color rgb="FF191817"/>
        <rFont val="Times New Roman"/>
        <family val="1"/>
        <charset val="204"/>
      </rPr>
      <t xml:space="preserve"> </t>
    </r>
  </si>
  <si>
    <t>КП №1; вх. №125 от 22.05.2026</t>
  </si>
  <si>
    <t>Цена за ед.изм без НДС., руб.</t>
  </si>
  <si>
    <t>КП №2; вх. №126 от 22.05.2026</t>
  </si>
  <si>
    <t>КП №3; вх. №127 от 22.05.2026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</si>
</sst>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1"/>
    </font>
    <font>
      <sz val="9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191817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5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3" fontId="0" fillId="0" borderId="0" xfId="0" applyNumberFormat="1"/>
    <xf numFmtId="43" fontId="0" fillId="0" borderId="0" xfId="1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/>
    <xf numFmtId="0" fontId="4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0"/>
  <sheetViews>
    <sheetView tabSelected="1" workbookViewId="0">
      <selection activeCell="L8" sqref="L8"/>
    </sheetView>
  </sheetViews>
  <sheetFormatPr defaultRowHeight="13.8"/>
  <cols>
    <col min="1" max="1" width="8.88671875" style="24"/>
    <col min="2" max="2" width="22.33203125" style="26" customWidth="1"/>
    <col min="3" max="4" width="8.88671875" style="24"/>
    <col min="5" max="5" width="10.6640625" style="24" bestFit="1" customWidth="1"/>
    <col min="6" max="7" width="10.44140625" style="24" bestFit="1" customWidth="1"/>
    <col min="8" max="12" width="8.88671875" style="24"/>
    <col min="13" max="13" width="12.44140625" style="24" customWidth="1"/>
    <col min="14" max="16384" width="8.88671875" style="24"/>
  </cols>
  <sheetData>
    <row r="2" spans="1:1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30" customFormat="1" ht="22.95" customHeight="1">
      <c r="A4" s="28" t="s">
        <v>3</v>
      </c>
      <c r="B4" s="28" t="s">
        <v>0</v>
      </c>
      <c r="C4" s="28" t="s">
        <v>4</v>
      </c>
      <c r="D4" s="28" t="s">
        <v>5</v>
      </c>
      <c r="E4" s="28" t="s">
        <v>6</v>
      </c>
      <c r="F4" s="28"/>
      <c r="G4" s="28"/>
      <c r="H4" s="28" t="s">
        <v>7</v>
      </c>
      <c r="I4" s="28" t="s">
        <v>12</v>
      </c>
      <c r="J4" s="29" t="s">
        <v>8</v>
      </c>
      <c r="K4" s="28" t="s">
        <v>9</v>
      </c>
      <c r="L4" s="28" t="s">
        <v>13</v>
      </c>
      <c r="M4" s="28" t="s">
        <v>14</v>
      </c>
    </row>
    <row r="5" spans="1:13" s="30" customFormat="1" ht="30.6">
      <c r="A5" s="28"/>
      <c r="B5" s="28"/>
      <c r="C5" s="28"/>
      <c r="D5" s="28"/>
      <c r="E5" s="31" t="s">
        <v>38</v>
      </c>
      <c r="F5" s="31" t="s">
        <v>40</v>
      </c>
      <c r="G5" s="31" t="s">
        <v>41</v>
      </c>
      <c r="H5" s="28"/>
      <c r="I5" s="28"/>
      <c r="J5" s="32"/>
      <c r="K5" s="28"/>
      <c r="L5" s="28"/>
      <c r="M5" s="28"/>
    </row>
    <row r="6" spans="1:13" s="30" customFormat="1" ht="20.399999999999999">
      <c r="A6" s="28"/>
      <c r="B6" s="28"/>
      <c r="C6" s="28"/>
      <c r="D6" s="28"/>
      <c r="E6" s="33" t="s">
        <v>39</v>
      </c>
      <c r="F6" s="33" t="s">
        <v>39</v>
      </c>
      <c r="G6" s="33" t="s">
        <v>39</v>
      </c>
      <c r="H6" s="28"/>
      <c r="I6" s="28"/>
      <c r="J6" s="34"/>
      <c r="K6" s="28"/>
      <c r="L6" s="28"/>
      <c r="M6" s="28"/>
    </row>
    <row r="7" spans="1:13" ht="20.399999999999999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4">
        <v>10</v>
      </c>
      <c r="K7" s="13">
        <v>11</v>
      </c>
      <c r="L7" s="13">
        <v>12</v>
      </c>
      <c r="M7" s="13" t="s">
        <v>10</v>
      </c>
    </row>
    <row r="8" spans="1:13" ht="39.6">
      <c r="A8" s="13">
        <v>1</v>
      </c>
      <c r="B8" s="27" t="s">
        <v>37</v>
      </c>
      <c r="C8" s="25" t="s">
        <v>30</v>
      </c>
      <c r="D8" s="6">
        <v>1</v>
      </c>
      <c r="E8" s="7">
        <v>10500</v>
      </c>
      <c r="F8" s="8">
        <v>10605</v>
      </c>
      <c r="G8" s="8">
        <v>10657.5</v>
      </c>
      <c r="H8" s="4">
        <f>(STDEV(E8,F8,G8)/AVERAGE(E8,F8,G8))*100</f>
        <v>0.75745052809187441</v>
      </c>
      <c r="I8" s="3">
        <f>ROUND(AVERAGE(E8,F8,G8),2)</f>
        <v>10587.5</v>
      </c>
      <c r="J8" s="3">
        <v>0</v>
      </c>
      <c r="K8" s="4">
        <f>I8*(J8/100)</f>
        <v>0</v>
      </c>
      <c r="L8" s="4">
        <f>ROUND(I8+K8,2)</f>
        <v>10587.5</v>
      </c>
      <c r="M8" s="4">
        <f>D8*L8</f>
        <v>10587.5</v>
      </c>
    </row>
    <row r="9" spans="1:13" ht="39.6">
      <c r="A9" s="13">
        <v>2</v>
      </c>
      <c r="B9" s="27" t="s">
        <v>37</v>
      </c>
      <c r="C9" s="25" t="s">
        <v>30</v>
      </c>
      <c r="D9" s="6">
        <v>1</v>
      </c>
      <c r="E9" s="7">
        <v>2200</v>
      </c>
      <c r="F9" s="8">
        <v>2222</v>
      </c>
      <c r="G9" s="8">
        <v>2233</v>
      </c>
      <c r="H9" s="4">
        <f>(STDEV(E9,F9,G9)/AVERAGE(E9,F9,G9))*100</f>
        <v>0.75745052809145796</v>
      </c>
      <c r="I9" s="3">
        <f>ROUND(AVERAGE(E9,F9,G9),2)</f>
        <v>2218.33</v>
      </c>
      <c r="J9" s="3">
        <v>0</v>
      </c>
      <c r="K9" s="4">
        <f>I9*(J9/100)</f>
        <v>0</v>
      </c>
      <c r="L9" s="4">
        <f>ROUND(I9+K9,2)</f>
        <v>2218.33</v>
      </c>
      <c r="M9" s="4">
        <f>D9*L9</f>
        <v>2218.33</v>
      </c>
    </row>
    <row r="10" spans="1:13">
      <c r="A10" s="16" t="s">
        <v>11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5">
        <f>SUM(M8:M9)</f>
        <v>12805.83</v>
      </c>
    </row>
  </sheetData>
  <mergeCells count="14">
    <mergeCell ref="A10:L10"/>
    <mergeCell ref="A2:M2"/>
    <mergeCell ref="A3:M3"/>
    <mergeCell ref="A4:A6"/>
    <mergeCell ref="B4:B6"/>
    <mergeCell ref="C4:C6"/>
    <mergeCell ref="D4:D6"/>
    <mergeCell ref="E4:G4"/>
    <mergeCell ref="H4:H6"/>
    <mergeCell ref="I4:I6"/>
    <mergeCell ref="J4:J6"/>
    <mergeCell ref="K4:K6"/>
    <mergeCell ref="L4:L6"/>
    <mergeCell ref="M4:M6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3"/>
  <sheetViews>
    <sheetView workbookViewId="0">
      <selection activeCell="M19" sqref="M19"/>
    </sheetView>
  </sheetViews>
  <sheetFormatPr defaultRowHeight="14.4"/>
  <cols>
    <col min="2" max="2" width="22.33203125" customWidth="1"/>
    <col min="5" max="5" width="10.6640625" bestFit="1" customWidth="1"/>
    <col min="6" max="7" width="10.44140625" bestFit="1" customWidth="1"/>
    <col min="13" max="13" width="12.44140625" customWidth="1"/>
  </cols>
  <sheetData>
    <row r="2" spans="1:1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1" customFormat="1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>
      <c r="A4" s="15" t="s">
        <v>3</v>
      </c>
      <c r="B4" s="15" t="s">
        <v>0</v>
      </c>
      <c r="C4" s="15" t="s">
        <v>4</v>
      </c>
      <c r="D4" s="15" t="s">
        <v>5</v>
      </c>
      <c r="E4" s="15" t="s">
        <v>6</v>
      </c>
      <c r="F4" s="15"/>
      <c r="G4" s="15"/>
      <c r="H4" s="15" t="s">
        <v>7</v>
      </c>
      <c r="I4" s="15" t="s">
        <v>12</v>
      </c>
      <c r="J4" s="15" t="s">
        <v>8</v>
      </c>
      <c r="K4" s="15" t="s">
        <v>9</v>
      </c>
      <c r="L4" s="15" t="s">
        <v>13</v>
      </c>
      <c r="M4" s="15" t="s">
        <v>14</v>
      </c>
    </row>
    <row r="5" spans="1:13">
      <c r="A5" s="15"/>
      <c r="B5" s="15"/>
      <c r="C5" s="15"/>
      <c r="D5" s="15"/>
      <c r="E5" s="12" t="s">
        <v>18</v>
      </c>
      <c r="F5" s="12" t="s">
        <v>19</v>
      </c>
      <c r="G5" s="12" t="s">
        <v>20</v>
      </c>
      <c r="H5" s="15"/>
      <c r="I5" s="15"/>
      <c r="J5" s="15"/>
      <c r="K5" s="15"/>
      <c r="L5" s="15"/>
      <c r="M5" s="15"/>
    </row>
    <row r="6" spans="1:13" ht="20.399999999999999">
      <c r="A6" s="15"/>
      <c r="B6" s="15"/>
      <c r="C6" s="15"/>
      <c r="D6" s="15"/>
      <c r="E6" s="12" t="s">
        <v>15</v>
      </c>
      <c r="F6" s="12" t="s">
        <v>16</v>
      </c>
      <c r="G6" s="12" t="s">
        <v>17</v>
      </c>
      <c r="H6" s="15"/>
      <c r="I6" s="15"/>
      <c r="J6" s="15"/>
      <c r="K6" s="15"/>
      <c r="L6" s="15"/>
      <c r="M6" s="15"/>
    </row>
    <row r="7" spans="1:13" ht="20.399999999999999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 t="s">
        <v>10</v>
      </c>
    </row>
    <row r="8" spans="1:13" ht="30.6">
      <c r="A8" s="12">
        <v>1</v>
      </c>
      <c r="B8" s="9" t="s">
        <v>31</v>
      </c>
      <c r="C8" s="2" t="s">
        <v>30</v>
      </c>
      <c r="D8" s="6">
        <v>1</v>
      </c>
      <c r="E8" s="7">
        <v>62.73</v>
      </c>
      <c r="F8" s="8">
        <v>63.36</v>
      </c>
      <c r="G8" s="8">
        <v>63.67</v>
      </c>
      <c r="H8" s="4">
        <f>(STDEV(E8,F8,G8)/AVERAGE(E8,F8,G8))*100</f>
        <v>0.757259691954704</v>
      </c>
      <c r="I8" s="3">
        <f>ROUND(AVERAGE(E8,F8,G8),2)</f>
        <v>63.25</v>
      </c>
      <c r="J8" s="3">
        <v>0</v>
      </c>
      <c r="K8" s="4">
        <f>I8*(J8/100)</f>
        <v>0</v>
      </c>
      <c r="L8" s="4">
        <f>ROUND(I8+K8,2)</f>
        <v>63.25</v>
      </c>
      <c r="M8" s="4">
        <f>D8*L8</f>
        <v>63.25</v>
      </c>
    </row>
    <row r="9" spans="1:13" ht="30.6">
      <c r="A9" s="12"/>
      <c r="B9" s="9" t="s">
        <v>32</v>
      </c>
      <c r="C9" s="2" t="s">
        <v>30</v>
      </c>
      <c r="D9" s="6">
        <v>1</v>
      </c>
      <c r="E9" s="7">
        <v>82.03</v>
      </c>
      <c r="F9" s="8">
        <v>82.85</v>
      </c>
      <c r="G9" s="8">
        <v>83.26</v>
      </c>
      <c r="H9" s="4">
        <f t="shared" ref="H9:H12" si="0">(STDEV(E9,F9,G9)/AVERAGE(E9,F9,G9))*100</f>
        <v>0.75717580193976497</v>
      </c>
      <c r="I9" s="3">
        <f t="shared" ref="I9:I12" si="1">ROUND(AVERAGE(E9,F9,G9),2)</f>
        <v>82.71</v>
      </c>
      <c r="J9" s="3">
        <v>0</v>
      </c>
      <c r="K9" s="4">
        <f t="shared" ref="K9:K12" si="2">I9*(J9/100)</f>
        <v>0</v>
      </c>
      <c r="L9" s="4">
        <f t="shared" ref="L9:L12" si="3">ROUND(I9+K9,2)</f>
        <v>82.71</v>
      </c>
      <c r="M9" s="4">
        <f t="shared" ref="M9:M12" si="4">D9*L9</f>
        <v>82.71</v>
      </c>
    </row>
    <row r="10" spans="1:13" ht="30.6">
      <c r="A10" s="12"/>
      <c r="B10" s="9" t="s">
        <v>33</v>
      </c>
      <c r="C10" s="2" t="s">
        <v>30</v>
      </c>
      <c r="D10" s="6">
        <v>1</v>
      </c>
      <c r="E10" s="7">
        <v>435.2</v>
      </c>
      <c r="F10" s="8">
        <v>439.55</v>
      </c>
      <c r="G10" s="8">
        <v>441.73</v>
      </c>
      <c r="H10" s="4">
        <f t="shared" si="0"/>
        <v>0.75759983323824776</v>
      </c>
      <c r="I10" s="3">
        <f t="shared" si="1"/>
        <v>438.83</v>
      </c>
      <c r="J10" s="3">
        <v>0</v>
      </c>
      <c r="K10" s="4">
        <f t="shared" si="2"/>
        <v>0</v>
      </c>
      <c r="L10" s="4">
        <f t="shared" si="3"/>
        <v>438.83</v>
      </c>
      <c r="M10" s="4">
        <f t="shared" si="4"/>
        <v>438.83</v>
      </c>
    </row>
    <row r="11" spans="1:13" ht="20.399999999999999">
      <c r="A11" s="12"/>
      <c r="B11" s="9" t="s">
        <v>34</v>
      </c>
      <c r="C11" s="2" t="s">
        <v>36</v>
      </c>
      <c r="D11" s="6">
        <v>1</v>
      </c>
      <c r="E11" s="7">
        <v>66.39</v>
      </c>
      <c r="F11" s="8">
        <v>67.05</v>
      </c>
      <c r="G11" s="8">
        <v>67.39</v>
      </c>
      <c r="H11" s="4">
        <f t="shared" si="0"/>
        <v>0.75954050553054142</v>
      </c>
      <c r="I11" s="3">
        <f t="shared" si="1"/>
        <v>66.94</v>
      </c>
      <c r="J11" s="3">
        <v>0</v>
      </c>
      <c r="K11" s="4">
        <f t="shared" si="2"/>
        <v>0</v>
      </c>
      <c r="L11" s="4">
        <f t="shared" si="3"/>
        <v>66.94</v>
      </c>
      <c r="M11" s="4">
        <f t="shared" si="4"/>
        <v>66.94</v>
      </c>
    </row>
    <row r="12" spans="1:13" ht="20.399999999999999">
      <c r="A12" s="12"/>
      <c r="B12" s="9" t="s">
        <v>35</v>
      </c>
      <c r="C12" s="2" t="s">
        <v>36</v>
      </c>
      <c r="D12" s="6">
        <v>1</v>
      </c>
      <c r="E12" s="7">
        <v>102.5</v>
      </c>
      <c r="F12" s="8">
        <v>103.53</v>
      </c>
      <c r="G12" s="8">
        <v>104.04</v>
      </c>
      <c r="H12" s="4">
        <f t="shared" si="0"/>
        <v>0.75901789111510765</v>
      </c>
      <c r="I12" s="3">
        <f t="shared" si="1"/>
        <v>103.36</v>
      </c>
      <c r="J12" s="3">
        <v>0</v>
      </c>
      <c r="K12" s="4">
        <f t="shared" si="2"/>
        <v>0</v>
      </c>
      <c r="L12" s="4">
        <f t="shared" si="3"/>
        <v>103.36</v>
      </c>
      <c r="M12" s="4">
        <f t="shared" si="4"/>
        <v>103.36</v>
      </c>
    </row>
    <row r="13" spans="1:13">
      <c r="A13" s="21" t="s">
        <v>11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5">
        <f>SUM(M8:M12)</f>
        <v>755.09</v>
      </c>
    </row>
  </sheetData>
  <mergeCells count="14">
    <mergeCell ref="A2:M2"/>
    <mergeCell ref="A3:M3"/>
    <mergeCell ref="A4:A6"/>
    <mergeCell ref="M4:M6"/>
    <mergeCell ref="B4:B6"/>
    <mergeCell ref="C4:C6"/>
    <mergeCell ref="D4:D6"/>
    <mergeCell ref="E4:G4"/>
    <mergeCell ref="H4:H6"/>
    <mergeCell ref="A13:L13"/>
    <mergeCell ref="I4:I6"/>
    <mergeCell ref="J4:J6"/>
    <mergeCell ref="K4:K6"/>
    <mergeCell ref="L4:L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9"/>
  <sheetViews>
    <sheetView workbookViewId="0">
      <selection activeCell="Q32" sqref="Q32"/>
    </sheetView>
  </sheetViews>
  <sheetFormatPr defaultRowHeight="14.4"/>
  <cols>
    <col min="2" max="2" width="26.5546875" customWidth="1"/>
  </cols>
  <sheetData>
    <row r="1" spans="2:10">
      <c r="C1" s="23" t="s">
        <v>27</v>
      </c>
      <c r="D1" s="22" t="s">
        <v>29</v>
      </c>
      <c r="F1" s="22" t="s">
        <v>22</v>
      </c>
      <c r="G1" s="22">
        <v>2025</v>
      </c>
      <c r="H1" s="22"/>
      <c r="I1" s="23">
        <v>2026</v>
      </c>
      <c r="J1" s="23"/>
    </row>
    <row r="2" spans="2:10">
      <c r="C2" s="23"/>
      <c r="D2" s="22"/>
      <c r="E2" t="s">
        <v>21</v>
      </c>
      <c r="F2" s="22"/>
      <c r="G2" t="s">
        <v>23</v>
      </c>
      <c r="H2" t="s">
        <v>24</v>
      </c>
      <c r="I2" t="s">
        <v>23</v>
      </c>
      <c r="J2" t="s">
        <v>24</v>
      </c>
    </row>
    <row r="3" spans="2:10" ht="28.8">
      <c r="B3" s="1" t="s">
        <v>25</v>
      </c>
      <c r="C3" t="s">
        <v>28</v>
      </c>
      <c r="D3">
        <f>G3+I3</f>
        <v>68</v>
      </c>
      <c r="E3">
        <v>1670</v>
      </c>
      <c r="F3">
        <f>H3+J3</f>
        <v>113560</v>
      </c>
      <c r="G3">
        <v>5</v>
      </c>
      <c r="H3">
        <f>G3*E3</f>
        <v>8350</v>
      </c>
      <c r="I3">
        <v>63</v>
      </c>
      <c r="J3">
        <f>I3*E3</f>
        <v>105210</v>
      </c>
    </row>
    <row r="4" spans="2:10" ht="28.8">
      <c r="B4" s="1" t="s">
        <v>26</v>
      </c>
      <c r="C4" t="s">
        <v>28</v>
      </c>
      <c r="D4">
        <f>G4+I4</f>
        <v>7</v>
      </c>
      <c r="E4">
        <v>950</v>
      </c>
      <c r="F4">
        <f>H4+J4</f>
        <v>6650</v>
      </c>
      <c r="G4">
        <v>2</v>
      </c>
      <c r="H4">
        <f>G4*E4</f>
        <v>1900</v>
      </c>
      <c r="I4">
        <v>5</v>
      </c>
      <c r="J4">
        <f>I4*E4</f>
        <v>4750</v>
      </c>
    </row>
    <row r="5" spans="2:10">
      <c r="D5">
        <f>SUM(D3:D4)</f>
        <v>75</v>
      </c>
      <c r="F5">
        <f>SUM(F3:F4)</f>
        <v>120210</v>
      </c>
      <c r="H5">
        <f>SUM(H3:H4)</f>
        <v>10250</v>
      </c>
      <c r="J5">
        <f>SUM(J3:J4)</f>
        <v>109960</v>
      </c>
    </row>
    <row r="8" spans="2:10">
      <c r="B8" s="11">
        <v>120555.6</v>
      </c>
    </row>
    <row r="9" spans="2:10">
      <c r="B9" s="10">
        <f>B8-F5</f>
        <v>345.60000000000582</v>
      </c>
    </row>
  </sheetData>
  <mergeCells count="5">
    <mergeCell ref="G1:H1"/>
    <mergeCell ref="I1:J1"/>
    <mergeCell ref="D1:D2"/>
    <mergeCell ref="F1:F2"/>
    <mergeCell ref="C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НМЦК 2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2026-06-02T06:32:05Z</dcterms:modified>
</cp:coreProperties>
</file>