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Контратная служба\!Закупки 2026\! ЕАТ. Прямые договоры\164. ПО Континент и Секрет нет\"/>
    </mc:Choice>
  </mc:AlternateContent>
  <bookViews>
    <workbookView xWindow="0" yWindow="0" windowWidth="28800" windowHeight="11535"/>
  </bookViews>
  <sheets>
    <sheet name="НМЦК" sheetId="1" r:id="rId1"/>
  </sheet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" i="1" l="1"/>
  <c r="R11" i="1" s="1"/>
  <c r="O11" i="1"/>
  <c r="N11" i="1"/>
  <c r="L11" i="1"/>
  <c r="P11" i="1" s="1"/>
  <c r="Q10" i="1" l="1"/>
  <c r="R10" i="1" s="1"/>
  <c r="O10" i="1"/>
  <c r="N10" i="1"/>
  <c r="L10" i="1"/>
  <c r="P10" i="1" l="1"/>
  <c r="N12" i="1"/>
  <c r="O12" i="1"/>
  <c r="Q12" i="1"/>
  <c r="R12" i="1" s="1"/>
  <c r="R13" i="1" s="1"/>
  <c r="L12" i="1"/>
  <c r="P12" i="1" l="1"/>
</calcChain>
</file>

<file path=xl/sharedStrings.xml><?xml version="1.0" encoding="utf-8"?>
<sst xmlns="http://schemas.openxmlformats.org/spreadsheetml/2006/main" count="42" uniqueCount="33">
  <si>
    <t>№ п/п</t>
  </si>
  <si>
    <t>Наименование товара</t>
  </si>
  <si>
    <t>Ед. изм.</t>
  </si>
  <si>
    <t>Кол-во</t>
  </si>
  <si>
    <t>Цена без НДС (руб.)</t>
  </si>
  <si>
    <t>Сумма НДС (руб.)</t>
  </si>
  <si>
    <t>Источник ценовой информации (за цену единицы)</t>
  </si>
  <si>
    <t>% НДС</t>
  </si>
  <si>
    <t>Среднее квадратичное отклонение</t>
  </si>
  <si>
    <r>
      <t xml:space="preserve">Коэффициент вариации (%)
</t>
    </r>
    <r>
      <rPr>
        <i/>
        <sz val="10"/>
        <color theme="1"/>
        <rFont val="Times New Roman"/>
        <family val="1"/>
        <charset val="204"/>
      </rPr>
      <t>(не должен превышать 33 %)</t>
    </r>
  </si>
  <si>
    <t>Однородность совокупности значений выявленных цен без учета НДС</t>
  </si>
  <si>
    <t>Тип объекта закупки</t>
  </si>
  <si>
    <t>Товар</t>
  </si>
  <si>
    <t>НМЦК:</t>
  </si>
  <si>
    <t>ОБОСНОВАНИЕ ЦЕНЫ КОНТРАКТА</t>
  </si>
  <si>
    <t>При обосновании цены контракта Заказчик руководствовался «Методическими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исполнителем)», утвержденными приказом Министерства экономического развития Российской Федерации от 2 октября 2013 г. № 567.</t>
  </si>
  <si>
    <t>Средняя (средневзвешенная) цена единицы без учета НДС
(руб.)</t>
  </si>
  <si>
    <t>Средняя (средневзвешенная) цена единицы с учетом НДС
(руб.)</t>
  </si>
  <si>
    <t>Минимальная цена за единицу с учетом НДС
(руб.)</t>
  </si>
  <si>
    <t>Сумма по минимальной цене за единицу с учетом НДС
(руб.)</t>
  </si>
  <si>
    <t>ОКПД 2</t>
  </si>
  <si>
    <t>Штука</t>
  </si>
  <si>
    <t>Специалист  по закупкам: _______________ А.Н. Шипилов</t>
  </si>
  <si>
    <t>Дата подготовки обоснования НМЦК: 27.05.2026</t>
  </si>
  <si>
    <t>на поставку программного обеспечения для подключения к информационной системе электронного документооборота Министерства науки и высшего образования Российской Федерации для нужд ФГБУ «НИИ пульмонологии» ФМБА России</t>
  </si>
  <si>
    <t>Коммерческое предложение 
№ 28158
от 29.05.2026 г.</t>
  </si>
  <si>
    <t>Коммерческое предложение 
№ 201
от 29.05.2026 г.</t>
  </si>
  <si>
    <t>Право на использование ПО СКЗИ Континент-АП</t>
  </si>
  <si>
    <t>Право на использование ПО Средство защиты информации Secret Net Studio</t>
  </si>
  <si>
    <t>Установочный комплект</t>
  </si>
  <si>
    <t>58.29.50.000</t>
  </si>
  <si>
    <t>58.29.29.000</t>
  </si>
  <si>
    <t>Коммерческое предложение 
№ 151
от 29.05.2026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</si>
</sst>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"/>
  <sheetViews>
    <sheetView tabSelected="1" zoomScale="90" zoomScaleNormal="90" workbookViewId="0">
      <selection activeCell="Q12" sqref="Q12"/>
    </sheetView>
  </sheetViews>
  <sheetFormatPr defaultRowHeight="15" x14ac:dyDescent="0.25"/>
  <cols>
    <col min="1" max="1" width="4.5703125" customWidth="1"/>
    <col min="2" max="2" width="39.140625" customWidth="1"/>
    <col min="3" max="3" width="13.7109375" customWidth="1"/>
    <col min="6" max="11" width="13.7109375" customWidth="1"/>
    <col min="12" max="12" width="18.28515625" customWidth="1"/>
    <col min="14" max="14" width="18.28515625" customWidth="1"/>
    <col min="15" max="15" width="13.7109375" customWidth="1"/>
    <col min="16" max="16" width="18.28515625" customWidth="1"/>
    <col min="17" max="18" width="13.7109375" customWidth="1"/>
  </cols>
  <sheetData>
    <row r="1" spans="1:19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x14ac:dyDescent="0.25">
      <c r="A2" s="24" t="s">
        <v>14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x14ac:dyDescent="0.25">
      <c r="A3" s="22" t="s">
        <v>24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30" customHeight="1" x14ac:dyDescent="0.25">
      <c r="A5" s="19" t="s">
        <v>15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1"/>
      <c r="S5" s="16" t="s">
        <v>11</v>
      </c>
    </row>
    <row r="6" spans="1:19" ht="30" customHeight="1" x14ac:dyDescent="0.25">
      <c r="A6" s="16" t="s">
        <v>0</v>
      </c>
      <c r="B6" s="16" t="s">
        <v>1</v>
      </c>
      <c r="C6" s="16" t="s">
        <v>20</v>
      </c>
      <c r="D6" s="16" t="s">
        <v>2</v>
      </c>
      <c r="E6" s="16" t="s">
        <v>3</v>
      </c>
      <c r="F6" s="29" t="s">
        <v>6</v>
      </c>
      <c r="G6" s="30"/>
      <c r="H6" s="30"/>
      <c r="I6" s="30"/>
      <c r="J6" s="30"/>
      <c r="K6" s="31"/>
      <c r="L6" s="16" t="s">
        <v>16</v>
      </c>
      <c r="M6" s="16" t="s">
        <v>7</v>
      </c>
      <c r="N6" s="16" t="s">
        <v>17</v>
      </c>
      <c r="O6" s="25" t="s">
        <v>10</v>
      </c>
      <c r="P6" s="26"/>
      <c r="Q6" s="16" t="s">
        <v>18</v>
      </c>
      <c r="R6" s="16" t="s">
        <v>19</v>
      </c>
      <c r="S6" s="17"/>
    </row>
    <row r="7" spans="1:19" ht="45" customHeight="1" x14ac:dyDescent="0.25">
      <c r="A7" s="17"/>
      <c r="B7" s="17"/>
      <c r="C7" s="17"/>
      <c r="D7" s="17"/>
      <c r="E7" s="17"/>
      <c r="F7" s="27" t="s">
        <v>25</v>
      </c>
      <c r="G7" s="28"/>
      <c r="H7" s="27" t="s">
        <v>26</v>
      </c>
      <c r="I7" s="28"/>
      <c r="J7" s="27" t="s">
        <v>32</v>
      </c>
      <c r="K7" s="28"/>
      <c r="L7" s="17"/>
      <c r="M7" s="17"/>
      <c r="N7" s="17"/>
      <c r="O7" s="16" t="s">
        <v>8</v>
      </c>
      <c r="P7" s="16" t="s">
        <v>9</v>
      </c>
      <c r="Q7" s="17"/>
      <c r="R7" s="17"/>
      <c r="S7" s="17"/>
    </row>
    <row r="8" spans="1:19" ht="30" customHeight="1" x14ac:dyDescent="0.25">
      <c r="A8" s="18"/>
      <c r="B8" s="18"/>
      <c r="C8" s="18"/>
      <c r="D8" s="18"/>
      <c r="E8" s="18"/>
      <c r="F8" s="5" t="s">
        <v>4</v>
      </c>
      <c r="G8" s="5" t="s">
        <v>5</v>
      </c>
      <c r="H8" s="5" t="s">
        <v>4</v>
      </c>
      <c r="I8" s="5" t="s">
        <v>5</v>
      </c>
      <c r="J8" s="5" t="s">
        <v>4</v>
      </c>
      <c r="K8" s="5" t="s">
        <v>5</v>
      </c>
      <c r="L8" s="18"/>
      <c r="M8" s="18"/>
      <c r="N8" s="18"/>
      <c r="O8" s="18"/>
      <c r="P8" s="18"/>
      <c r="Q8" s="18"/>
      <c r="R8" s="18"/>
      <c r="S8" s="18"/>
    </row>
    <row r="9" spans="1:19" x14ac:dyDescent="0.25">
      <c r="A9" s="2">
        <v>1</v>
      </c>
      <c r="B9" s="2">
        <v>2</v>
      </c>
      <c r="C9" s="2">
        <v>3</v>
      </c>
      <c r="D9" s="2">
        <v>4</v>
      </c>
      <c r="E9" s="2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  <c r="L9" s="2">
        <v>12</v>
      </c>
      <c r="M9" s="2">
        <v>13</v>
      </c>
      <c r="N9" s="2">
        <v>14</v>
      </c>
      <c r="O9" s="2">
        <v>15</v>
      </c>
      <c r="P9" s="2">
        <v>16</v>
      </c>
      <c r="Q9" s="2">
        <v>17</v>
      </c>
      <c r="R9" s="2">
        <v>18</v>
      </c>
      <c r="S9" s="2">
        <v>19</v>
      </c>
    </row>
    <row r="10" spans="1:19" ht="25.5" x14ac:dyDescent="0.25">
      <c r="A10" s="1">
        <v>1</v>
      </c>
      <c r="B10" s="12" t="s">
        <v>27</v>
      </c>
      <c r="C10" s="32" t="s">
        <v>30</v>
      </c>
      <c r="D10" s="1" t="s">
        <v>21</v>
      </c>
      <c r="E10" s="1">
        <v>1</v>
      </c>
      <c r="F10" s="7">
        <v>7017.3</v>
      </c>
      <c r="G10" s="7">
        <v>0</v>
      </c>
      <c r="H10" s="7">
        <v>8050</v>
      </c>
      <c r="I10" s="7">
        <v>0</v>
      </c>
      <c r="J10" s="7">
        <v>7817</v>
      </c>
      <c r="K10" s="7">
        <v>0</v>
      </c>
      <c r="L10" s="3">
        <f t="shared" ref="L10" si="0">AVERAGE(F10,H10,J10)</f>
        <v>7628.1</v>
      </c>
      <c r="M10" s="10">
        <v>0</v>
      </c>
      <c r="N10" s="3">
        <f t="shared" ref="N10" si="1">AVERAGE(F10,H10,J10)+AVERAGE(G10,I10,K10)</f>
        <v>7628.1</v>
      </c>
      <c r="O10" s="3">
        <f t="shared" ref="O10" si="2">STDEV(F10,H10,J10)</f>
        <v>541.65</v>
      </c>
      <c r="P10" s="3">
        <f t="shared" ref="P10" si="3">O10/L10*100</f>
        <v>7.1</v>
      </c>
      <c r="Q10" s="3">
        <f t="shared" ref="Q10" si="4">MIN(F10+G10,H10+I10,J10+K10)</f>
        <v>7017.3</v>
      </c>
      <c r="R10" s="3">
        <f t="shared" ref="R10" si="5">Q10*E10</f>
        <v>7017.3</v>
      </c>
      <c r="S10" s="9" t="s">
        <v>12</v>
      </c>
    </row>
    <row r="11" spans="1:19" ht="25.5" x14ac:dyDescent="0.25">
      <c r="A11" s="1">
        <v>2</v>
      </c>
      <c r="B11" s="12" t="s">
        <v>28</v>
      </c>
      <c r="C11" s="32" t="s">
        <v>30</v>
      </c>
      <c r="D11" s="1" t="s">
        <v>21</v>
      </c>
      <c r="E11" s="1">
        <v>1</v>
      </c>
      <c r="F11" s="7">
        <v>2680</v>
      </c>
      <c r="G11" s="7">
        <v>0</v>
      </c>
      <c r="H11" s="7">
        <v>3200</v>
      </c>
      <c r="I11" s="7">
        <v>0</v>
      </c>
      <c r="J11" s="7">
        <v>3120</v>
      </c>
      <c r="K11" s="7">
        <v>0</v>
      </c>
      <c r="L11" s="3">
        <f t="shared" ref="L11" si="6">AVERAGE(F11,H11,J11)</f>
        <v>3000</v>
      </c>
      <c r="M11" s="10">
        <v>0</v>
      </c>
      <c r="N11" s="3">
        <f t="shared" ref="N11" si="7">AVERAGE(F11,H11,J11)+AVERAGE(G11,I11,K11)</f>
        <v>3000</v>
      </c>
      <c r="O11" s="3">
        <f t="shared" ref="O11" si="8">STDEV(F11,H11,J11)</f>
        <v>280</v>
      </c>
      <c r="P11" s="3">
        <f t="shared" ref="P11" si="9">O11/L11*100</f>
        <v>9.33</v>
      </c>
      <c r="Q11" s="3">
        <f t="shared" ref="Q11" si="10">MIN(F11+G11,H11+I11,J11+K11)</f>
        <v>2680</v>
      </c>
      <c r="R11" s="3">
        <f t="shared" ref="R11" si="11">Q11*E11</f>
        <v>2680</v>
      </c>
      <c r="S11" s="9" t="s">
        <v>12</v>
      </c>
    </row>
    <row r="12" spans="1:19" x14ac:dyDescent="0.25">
      <c r="A12" s="1">
        <v>3</v>
      </c>
      <c r="B12" s="12" t="s">
        <v>29</v>
      </c>
      <c r="C12" s="32" t="s">
        <v>31</v>
      </c>
      <c r="D12" s="1" t="s">
        <v>21</v>
      </c>
      <c r="E12" s="1">
        <v>1</v>
      </c>
      <c r="F12" s="7">
        <v>3000</v>
      </c>
      <c r="G12" s="7">
        <v>0</v>
      </c>
      <c r="H12" s="7">
        <v>3540</v>
      </c>
      <c r="I12" s="7">
        <v>0</v>
      </c>
      <c r="J12" s="7">
        <v>3310</v>
      </c>
      <c r="K12" s="7">
        <v>0</v>
      </c>
      <c r="L12" s="3">
        <f t="shared" ref="L12" si="12">AVERAGE(F12,H12,J12)</f>
        <v>3283.33</v>
      </c>
      <c r="M12" s="10">
        <v>0</v>
      </c>
      <c r="N12" s="3">
        <f t="shared" ref="N12" si="13">AVERAGE(F12,H12,J12)+AVERAGE(G12,I12,K12)</f>
        <v>3283.33</v>
      </c>
      <c r="O12" s="3">
        <f t="shared" ref="O12" si="14">STDEV(F12,H12,J12)</f>
        <v>270.99</v>
      </c>
      <c r="P12" s="3">
        <f t="shared" ref="P12" si="15">O12/L12*100</f>
        <v>8.25</v>
      </c>
      <c r="Q12" s="3">
        <f t="shared" ref="Q12" si="16">MIN(F12+G12,H12+I12,J12+K12)</f>
        <v>3000</v>
      </c>
      <c r="R12" s="3">
        <f t="shared" ref="R12" si="17">Q12*E12</f>
        <v>3000</v>
      </c>
      <c r="S12" s="9" t="s">
        <v>12</v>
      </c>
    </row>
    <row r="13" spans="1:19" x14ac:dyDescent="0.25">
      <c r="A13" s="13" t="s">
        <v>13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5"/>
      <c r="R13" s="11">
        <f>SUM(R10:R12)</f>
        <v>12697.3</v>
      </c>
      <c r="S13" s="4"/>
    </row>
    <row r="14" spans="1:19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x14ac:dyDescent="0.25">
      <c r="A15" s="4" t="s">
        <v>23</v>
      </c>
      <c r="B15" s="4"/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x14ac:dyDescent="0.25">
      <c r="A17" s="4" t="s">
        <v>22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</sheetData>
  <mergeCells count="22">
    <mergeCell ref="A3:S3"/>
    <mergeCell ref="A2:S2"/>
    <mergeCell ref="L6:L8"/>
    <mergeCell ref="M6:M8"/>
    <mergeCell ref="N6:N8"/>
    <mergeCell ref="O7:O8"/>
    <mergeCell ref="P7:P8"/>
    <mergeCell ref="O6:P6"/>
    <mergeCell ref="F7:G7"/>
    <mergeCell ref="H7:I7"/>
    <mergeCell ref="J7:K7"/>
    <mergeCell ref="F6:K6"/>
    <mergeCell ref="A6:A8"/>
    <mergeCell ref="B6:B8"/>
    <mergeCell ref="C6:C8"/>
    <mergeCell ref="D6:D8"/>
    <mergeCell ref="A13:Q13"/>
    <mergeCell ref="Q6:Q8"/>
    <mergeCell ref="R6:R8"/>
    <mergeCell ref="S5:S8"/>
    <mergeCell ref="A5:R5"/>
    <mergeCell ref="E6:E8"/>
  </mergeCells>
  <phoneticPr fontId="4" type="noConversion"/>
  <printOptions horizontalCentered="1"/>
  <pageMargins left="0.19685039370078741" right="0.19685039370078741" top="0.39370078740157483" bottom="0.19685039370078741" header="0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ФГБУ «НИИ пульмонологии» ФМБА России</dc:creator>
  <cp:lastModifiedBy>User</cp:lastModifiedBy>
  <cp:lastPrinted>2023-06-30T11:09:57Z</cp:lastPrinted>
  <dcterms:created xsi:type="dcterms:W3CDTF">2022-08-15T07:32:39Z</dcterms:created>
  <dcterms:modified xsi:type="dcterms:W3CDTF">2026-06-01T08:24:58Z</dcterms:modified>
</cp:coreProperties>
</file>