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7520" windowHeight="13200"/>
  </bookViews>
  <sheets>
    <sheet name="Расчет цены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J12" i="2"/>
  <c r="K12" i="2" s="1"/>
  <c r="L12" i="2"/>
  <c r="M12" i="2" s="1"/>
  <c r="I13" i="2"/>
  <c r="J13" i="2"/>
  <c r="L13" i="2"/>
  <c r="M13" i="2" s="1"/>
  <c r="I14" i="2"/>
  <c r="J14" i="2"/>
  <c r="K14" i="2" s="1"/>
  <c r="L14" i="2"/>
  <c r="M14" i="2" s="1"/>
  <c r="I15" i="2"/>
  <c r="J15" i="2"/>
  <c r="L15" i="2"/>
  <c r="M15" i="2" s="1"/>
  <c r="I16" i="2"/>
  <c r="J16" i="2"/>
  <c r="K16" i="2" s="1"/>
  <c r="L16" i="2"/>
  <c r="M16" i="2" s="1"/>
  <c r="I17" i="2"/>
  <c r="J17" i="2"/>
  <c r="L17" i="2"/>
  <c r="M17" i="2" s="1"/>
  <c r="I18" i="2"/>
  <c r="J18" i="2"/>
  <c r="K18" i="2" s="1"/>
  <c r="L18" i="2"/>
  <c r="M18" i="2" s="1"/>
  <c r="I19" i="2"/>
  <c r="J19" i="2"/>
  <c r="L19" i="2"/>
  <c r="M19" i="2" s="1"/>
  <c r="K19" i="2" l="1"/>
  <c r="K17" i="2"/>
  <c r="K15" i="2"/>
  <c r="K13" i="2"/>
  <c r="L20" i="2"/>
  <c r="M20" i="2" s="1"/>
  <c r="J20" i="2"/>
  <c r="K20" i="2" s="1"/>
  <c r="I20" i="2"/>
  <c r="L11" i="2"/>
  <c r="M11" i="2" s="1"/>
  <c r="J11" i="2"/>
  <c r="I11" i="2"/>
  <c r="K11" i="2" l="1"/>
  <c r="M21" i="2"/>
</calcChain>
</file>

<file path=xl/sharedStrings.xml><?xml version="1.0" encoding="utf-8"?>
<sst xmlns="http://schemas.openxmlformats.org/spreadsheetml/2006/main" count="57" uniqueCount="41">
  <si>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</si>
  <si>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</si>
  <si>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</si>
  <si>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</si>
  <si>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</si>
  <si>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</si>
  <si>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</si>
  <si>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Н(М)ЦК, ЦКЕП</t>
  </si>
  <si>
    <t>Коммерческие предложения, данные реестра контрактов (руб./ед.изм.)</t>
  </si>
  <si>
    <t>Основные характеристики объекта закупки</t>
  </si>
  <si>
    <t>Используемый метод определения НМЦК с обоснованием</t>
  </si>
  <si>
    <t>Расчет НМЦК</t>
  </si>
  <si>
    <t>Дата подготовки обоснования НМЦК</t>
  </si>
  <si>
    <t>Метод сопоставимых рыночных цен (анализ рынка) - выбран как приоритетный в соответствии с п. 6 ст. 22 Федерального закона от 05.04.2013 № 44-ФЗ "О контрактной системе в сфере закупок товароы, работ, услуг для обеспечения государственных и муниципальных нужд"</t>
  </si>
  <si>
    <t xml:space="preserve"> Поставщик №1</t>
  </si>
  <si>
    <t>Поставщик №2</t>
  </si>
  <si>
    <t>Поставщик № 3</t>
  </si>
  <si>
    <t>Н(М)ЦК, ЦКЕП, определяемая методом сопоставимых рыночных цен (анализа рынка)</t>
  </si>
  <si>
    <t>Цена за еденицу принятая Заказчиком (руб.)</t>
  </si>
  <si>
    <t>Н(М)ЦК, ЦКЕП контракта, принятая Заказчиком (руб.)</t>
  </si>
  <si>
    <t>Контрактный управляющий</t>
  </si>
  <si>
    <t>___________</t>
  </si>
  <si>
    <t>ИТОГО</t>
  </si>
  <si>
    <t>х</t>
  </si>
  <si>
    <t>Приложение № 1</t>
  </si>
  <si>
    <t>Обоснование начальной (максимальной) цены контракта на поставку товарно-материальных ценностей для нужд ФКП образовательного учреждения № 54</t>
  </si>
  <si>
    <t>И.Е.Павлов</t>
  </si>
  <si>
    <t>чел.</t>
  </si>
  <si>
    <t>Профессиональная переподготовка по направлению "Менеджмент в образовании. Руководитель образовательной организации" (не менее 250 ч.)</t>
  </si>
  <si>
    <t>Профессиональная переподготовка по направлению "Преподаватель производственного обучения" (не менее 250 ч.)</t>
  </si>
  <si>
    <t>Профессиональная подготовка по направлению "Станочник широкого профиля, 4 (четвертого) разряда" (не менее 200 ч.)</t>
  </si>
  <si>
    <t>Профессиональная подготовка по направлению "Слесарь по сборке металлоконструкций" (не менее 200 ч.)</t>
  </si>
  <si>
    <t>Профессиональная подготовка по направлению "Станочник деревообрабатывающих станков, 4 (четвертого) разряда" (не менее 200 ч.)</t>
  </si>
  <si>
    <t>Профессиональная подготовка по направлению "Сварщик, 4 (четвертого) разряда" (не менее 200 ч.)</t>
  </si>
  <si>
    <t>Профессиональная подготовка по направлению "Подсобный рабочий, 2 (второго) разряда" (не менее 200 ч.)</t>
  </si>
  <si>
    <t>Профессиональная подготовка по направлению "Швея, 4 (четвертого) разряда" (не менее 200 ч.)</t>
  </si>
  <si>
    <t>Профессиональная подготовка по направлению "Повар, 4 (четвертого) разряда" (не менее 200 ч.)</t>
  </si>
  <si>
    <t>Повышение квалификации по направлению "Ведение бухгалтерского учета в государственном учреждении" (не менее 72 ч.)</t>
  </si>
  <si>
    <t>платные образовательные услуги (Приложение № 1)</t>
  </si>
  <si>
    <r>
      <t xml:space="preserve">Расчет выполнен в соответствии с методическими рекомендациями. НМЦК составляет </t>
    </r>
    <r>
      <rPr>
        <b/>
        <sz val="9"/>
        <color rgb="FFFF0000"/>
        <rFont val="Times New Roman"/>
        <family val="1"/>
        <charset val="204"/>
      </rPr>
      <t>119 700 руб. 00 копеек.</t>
    </r>
  </si>
  <si>
    <r>
      <t xml:space="preserve">Данные потенциальныхпоставщиками приведены с учетом всех налогов, сборов и других обязательных платежей, расходов на доставку товара, погрузочно-разгрузочные работы, установку оборудования. Для принятия решения по выбору начальной (максимальной) цены Заказчик руководствовался принципом результативности и эффективности использования бюджетных средств, регламентируемым ст. 34  Бюджетного кодекса РФ, обязывающей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наименьшего объема бюджетных средств. На основании вышеизложенного и с учетом необходимости  доставки и выполнения погрузочно-разгрузочных работ. Заказчиком в качестве начальной (максимальной) цены контракта принята минимальная цена из предложенных коммерческих предложений в размере </t>
    </r>
    <r>
      <rPr>
        <b/>
        <sz val="10"/>
        <color rgb="FFFF0000"/>
        <rFont val="Times New Roman"/>
        <family val="1"/>
        <charset val="204"/>
      </rPr>
      <t xml:space="preserve">119 700 руб. 00 коп. 
</t>
    </r>
    <r>
      <rPr>
        <sz val="10"/>
        <rFont val="Times New Roman"/>
        <family val="1"/>
        <charset val="204"/>
      </rPr>
      <t xml:space="preserve">
В тоже время, фактически доведенные лимиты бюджетных обязательств по данному виду расходов составляют </t>
    </r>
    <r>
      <rPr>
        <b/>
        <sz val="10"/>
        <color rgb="FFFF0000"/>
        <rFont val="Times New Roman"/>
        <family val="1"/>
        <charset val="204"/>
      </rPr>
      <t>22 000 руб. 00 коп. (двадцать две тысячи руб. 00 коп.).</t>
    </r>
    <r>
      <rPr>
        <sz val="10"/>
        <rFont val="Times New Roman"/>
        <family val="1"/>
        <charset val="204"/>
      </rPr>
      <t xml:space="preserve">
Заказчик устанавливает цену контракта в пределах выделенных средств ЛБО - </t>
    </r>
    <r>
      <rPr>
        <b/>
        <sz val="10"/>
        <color rgb="FFFF0000"/>
        <rFont val="Times New Roman"/>
        <family val="1"/>
        <charset val="204"/>
      </rPr>
      <t xml:space="preserve">22 000 руб. 00 коп. (двадцать две тысячи руб. 00 коп.). 
</t>
    </r>
    <r>
      <rPr>
        <sz val="10"/>
        <rFont val="Times New Roman"/>
        <family val="1"/>
        <charset val="204"/>
      </rPr>
      <t xml:space="preserve">
Общий коэффициент вариации, рассчитанный в таблице 1 по данным позициям, не превышает 33%. Следовательно, совокупность цен принимается однородной.
Статья расходов КБК – </t>
    </r>
    <r>
      <rPr>
        <b/>
        <sz val="10"/>
        <color rgb="FFFF0000"/>
        <rFont val="Times New Roman"/>
        <family val="1"/>
        <charset val="204"/>
      </rPr>
      <t>320 0705 424 0690059 244</t>
    </r>
    <r>
      <rPr>
        <sz val="10"/>
        <rFont val="Times New Roman"/>
        <family val="1"/>
        <charset val="204"/>
      </rPr>
      <t xml:space="preserve">
Денежные средства на данную закупку имеются.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</si>
</sst>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16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315" name="Picture 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4181475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2316" name="Picture 2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4152900"/>
          <a:ext cx="1000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Normal="100" workbookViewId="0">
      <selection activeCell="B9" sqref="B9:B10"/>
    </sheetView>
  </sheetViews>
  <sheetFormatPr defaultRowHeight="12.75" x14ac:dyDescent="0.2"/>
  <cols>
    <col min="1" max="1" width="3.140625" style="2" customWidth="1"/>
    <col min="2" max="2" width="65.85546875" style="2" bestFit="1" customWidth="1"/>
    <col min="3" max="3" width="8.5703125" style="2" customWidth="1"/>
    <col min="4" max="4" width="5.85546875" style="2" hidden="1" customWidth="1"/>
    <col min="5" max="5" width="5.140625" style="2" customWidth="1"/>
    <col min="6" max="6" width="11.7109375" style="2" customWidth="1"/>
    <col min="7" max="7" width="10.140625" style="2" customWidth="1"/>
    <col min="8" max="8" width="10.42578125" style="2" customWidth="1"/>
    <col min="9" max="9" width="15.5703125" style="2" customWidth="1"/>
    <col min="10" max="10" width="15.42578125" style="2" customWidth="1"/>
    <col min="11" max="12" width="14.28515625" style="2" customWidth="1"/>
    <col min="13" max="13" width="14.5703125" style="2" customWidth="1"/>
    <col min="14" max="16384" width="9.140625" style="2"/>
  </cols>
  <sheetData>
    <row r="1" spans="1:13" ht="25.5" x14ac:dyDescent="0.2">
      <c r="M1" s="5" t="s">
        <v>24</v>
      </c>
    </row>
    <row r="2" spans="1:13" ht="39" customHeight="1" x14ac:dyDescent="0.2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9.75" customHeight="1" x14ac:dyDescent="0.2">
      <c r="A3" s="4"/>
      <c r="B3" s="6"/>
      <c r="C3" s="7"/>
      <c r="D3" s="7"/>
      <c r="E3" s="7"/>
      <c r="F3" s="6"/>
      <c r="G3" s="6"/>
      <c r="H3" s="6"/>
      <c r="I3" s="6"/>
      <c r="J3" s="6"/>
      <c r="K3" s="6"/>
      <c r="L3" s="6"/>
      <c r="M3" s="6"/>
    </row>
    <row r="4" spans="1:13" ht="15.75" x14ac:dyDescent="0.2">
      <c r="A4" s="4"/>
      <c r="B4" s="10" t="s">
        <v>9</v>
      </c>
      <c r="C4" s="46" t="s">
        <v>38</v>
      </c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30" customHeight="1" x14ac:dyDescent="0.2">
      <c r="A5" s="4"/>
      <c r="B5" s="10" t="s">
        <v>10</v>
      </c>
      <c r="C5" s="46" t="s">
        <v>13</v>
      </c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8.75" customHeight="1" x14ac:dyDescent="0.2">
      <c r="A6" s="4"/>
      <c r="B6" s="10" t="s">
        <v>11</v>
      </c>
      <c r="C6" s="46" t="s">
        <v>39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17.25" customHeight="1" x14ac:dyDescent="0.2">
      <c r="A7" s="4"/>
      <c r="B7" s="10" t="s">
        <v>12</v>
      </c>
      <c r="C7" s="50">
        <v>46174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9.5" customHeight="1" x14ac:dyDescent="0.2">
      <c r="A8" s="4"/>
      <c r="B8" s="6"/>
      <c r="C8" s="8"/>
      <c r="D8" s="8"/>
      <c r="E8" s="8"/>
      <c r="F8" s="9"/>
      <c r="G8" s="9"/>
      <c r="H8" s="9"/>
      <c r="I8" s="9"/>
      <c r="J8" s="9"/>
      <c r="K8" s="9"/>
      <c r="L8" s="9"/>
      <c r="M8" s="9"/>
    </row>
    <row r="9" spans="1:13" ht="36" customHeight="1" x14ac:dyDescent="0.2">
      <c r="A9" s="42" t="s">
        <v>0</v>
      </c>
      <c r="B9" s="42" t="s">
        <v>2</v>
      </c>
      <c r="C9" s="52" t="s">
        <v>1</v>
      </c>
      <c r="D9" s="53"/>
      <c r="E9" s="43" t="s">
        <v>3</v>
      </c>
      <c r="F9" s="47" t="s">
        <v>8</v>
      </c>
      <c r="G9" s="60"/>
      <c r="H9" s="60"/>
      <c r="I9" s="45" t="s">
        <v>7</v>
      </c>
      <c r="J9" s="45"/>
      <c r="K9" s="45"/>
      <c r="L9" s="47" t="s">
        <v>17</v>
      </c>
      <c r="M9" s="48"/>
    </row>
    <row r="10" spans="1:13" ht="99" customHeight="1" x14ac:dyDescent="0.2">
      <c r="A10" s="43"/>
      <c r="B10" s="43"/>
      <c r="C10" s="54"/>
      <c r="D10" s="55"/>
      <c r="E10" s="44"/>
      <c r="F10" s="12" t="s">
        <v>14</v>
      </c>
      <c r="G10" s="12" t="s">
        <v>15</v>
      </c>
      <c r="H10" s="38" t="s">
        <v>16</v>
      </c>
      <c r="I10" s="39" t="s">
        <v>6</v>
      </c>
      <c r="J10" s="39" t="s">
        <v>4</v>
      </c>
      <c r="K10" s="39" t="s">
        <v>5</v>
      </c>
      <c r="L10" s="39" t="s">
        <v>18</v>
      </c>
      <c r="M10" s="39" t="s">
        <v>19</v>
      </c>
    </row>
    <row r="11" spans="1:13" s="1" customFormat="1" ht="25.5" x14ac:dyDescent="0.25">
      <c r="A11" s="35">
        <v>1</v>
      </c>
      <c r="B11" s="29" t="s">
        <v>28</v>
      </c>
      <c r="C11" s="11" t="s">
        <v>27</v>
      </c>
      <c r="D11" s="16"/>
      <c r="E11" s="15">
        <v>1</v>
      </c>
      <c r="F11" s="30">
        <v>15850</v>
      </c>
      <c r="G11" s="30">
        <v>10000</v>
      </c>
      <c r="H11" s="32">
        <v>13000</v>
      </c>
      <c r="I11" s="32">
        <f t="shared" ref="I11:I20" si="0">AVERAGE(F11:H11)</f>
        <v>12950</v>
      </c>
      <c r="J11" s="15">
        <f t="shared" ref="J11:J20" si="1">_xlfn.STDEV.S(F11:H11)</f>
        <v>2925.3204952620149</v>
      </c>
      <c r="K11" s="40">
        <f t="shared" ref="K11:K20" si="2">J11/I11*100</f>
        <v>22.589347453760734</v>
      </c>
      <c r="L11" s="32">
        <f t="shared" ref="L11:L20" si="3">(F11+G11+H11)/3</f>
        <v>12950</v>
      </c>
      <c r="M11" s="33">
        <f t="shared" ref="M11:M20" si="4">E11*L11</f>
        <v>12950</v>
      </c>
    </row>
    <row r="12" spans="1:13" s="1" customFormat="1" ht="25.5" x14ac:dyDescent="0.25">
      <c r="A12" s="35">
        <v>2</v>
      </c>
      <c r="B12" s="28" t="s">
        <v>29</v>
      </c>
      <c r="C12" s="11" t="s">
        <v>27</v>
      </c>
      <c r="D12" s="16"/>
      <c r="E12" s="15">
        <v>1</v>
      </c>
      <c r="F12" s="31">
        <v>15850</v>
      </c>
      <c r="G12" s="31">
        <v>10000</v>
      </c>
      <c r="H12" s="37">
        <v>13000</v>
      </c>
      <c r="I12" s="32">
        <f t="shared" ref="I12:I19" si="5">AVERAGE(F12:H12)</f>
        <v>12950</v>
      </c>
      <c r="J12" s="15">
        <f t="shared" ref="J12:J19" si="6">_xlfn.STDEV.S(F12:H12)</f>
        <v>2925.3204952620149</v>
      </c>
      <c r="K12" s="40">
        <f t="shared" si="2"/>
        <v>22.589347453760734</v>
      </c>
      <c r="L12" s="32">
        <f t="shared" ref="L12:L19" si="7">(F12+G12+H12)/3</f>
        <v>12950</v>
      </c>
      <c r="M12" s="33">
        <f t="shared" ref="M12:M19" si="8">E12*L12</f>
        <v>12950</v>
      </c>
    </row>
    <row r="13" spans="1:13" s="1" customFormat="1" ht="25.5" x14ac:dyDescent="0.25">
      <c r="A13" s="35">
        <v>3</v>
      </c>
      <c r="B13" s="28" t="s">
        <v>30</v>
      </c>
      <c r="C13" s="11" t="s">
        <v>27</v>
      </c>
      <c r="D13" s="16"/>
      <c r="E13" s="15">
        <v>1</v>
      </c>
      <c r="F13" s="31">
        <v>6500</v>
      </c>
      <c r="G13" s="31">
        <v>3500</v>
      </c>
      <c r="H13" s="37">
        <v>5000</v>
      </c>
      <c r="I13" s="32">
        <f t="shared" si="5"/>
        <v>5000</v>
      </c>
      <c r="J13" s="15">
        <f t="shared" si="6"/>
        <v>1500</v>
      </c>
      <c r="K13" s="40">
        <f t="shared" si="2"/>
        <v>30</v>
      </c>
      <c r="L13" s="32">
        <f t="shared" si="7"/>
        <v>5000</v>
      </c>
      <c r="M13" s="33">
        <f t="shared" si="8"/>
        <v>5000</v>
      </c>
    </row>
    <row r="14" spans="1:13" s="1" customFormat="1" ht="25.5" x14ac:dyDescent="0.25">
      <c r="A14" s="35">
        <v>4</v>
      </c>
      <c r="B14" s="28" t="s">
        <v>31</v>
      </c>
      <c r="C14" s="11" t="s">
        <v>27</v>
      </c>
      <c r="D14" s="16"/>
      <c r="E14" s="15">
        <v>3</v>
      </c>
      <c r="F14" s="31">
        <v>6500</v>
      </c>
      <c r="G14" s="31">
        <v>3500</v>
      </c>
      <c r="H14" s="37">
        <v>5000</v>
      </c>
      <c r="I14" s="32">
        <f t="shared" si="5"/>
        <v>5000</v>
      </c>
      <c r="J14" s="15">
        <f t="shared" si="6"/>
        <v>1500</v>
      </c>
      <c r="K14" s="40">
        <f t="shared" si="2"/>
        <v>30</v>
      </c>
      <c r="L14" s="32">
        <f t="shared" si="7"/>
        <v>5000</v>
      </c>
      <c r="M14" s="33">
        <f t="shared" si="8"/>
        <v>15000</v>
      </c>
    </row>
    <row r="15" spans="1:13" s="1" customFormat="1" ht="25.5" x14ac:dyDescent="0.25">
      <c r="A15" s="35">
        <v>5</v>
      </c>
      <c r="B15" s="28" t="s">
        <v>32</v>
      </c>
      <c r="C15" s="11" t="s">
        <v>27</v>
      </c>
      <c r="D15" s="16"/>
      <c r="E15" s="15">
        <v>1</v>
      </c>
      <c r="F15" s="31">
        <v>6500</v>
      </c>
      <c r="G15" s="31">
        <v>3500</v>
      </c>
      <c r="H15" s="37">
        <v>5000</v>
      </c>
      <c r="I15" s="32">
        <f t="shared" si="5"/>
        <v>5000</v>
      </c>
      <c r="J15" s="15">
        <f t="shared" si="6"/>
        <v>1500</v>
      </c>
      <c r="K15" s="40">
        <f t="shared" si="2"/>
        <v>30</v>
      </c>
      <c r="L15" s="32">
        <f t="shared" si="7"/>
        <v>5000</v>
      </c>
      <c r="M15" s="33">
        <f t="shared" si="8"/>
        <v>5000</v>
      </c>
    </row>
    <row r="16" spans="1:13" s="1" customFormat="1" ht="25.5" x14ac:dyDescent="0.25">
      <c r="A16" s="35">
        <v>6</v>
      </c>
      <c r="B16" s="28" t="s">
        <v>33</v>
      </c>
      <c r="C16" s="11" t="s">
        <v>27</v>
      </c>
      <c r="D16" s="16"/>
      <c r="E16" s="15">
        <v>4</v>
      </c>
      <c r="F16" s="31">
        <v>6500</v>
      </c>
      <c r="G16" s="31">
        <v>3500</v>
      </c>
      <c r="H16" s="37">
        <v>5000</v>
      </c>
      <c r="I16" s="32">
        <f t="shared" si="5"/>
        <v>5000</v>
      </c>
      <c r="J16" s="15">
        <f t="shared" si="6"/>
        <v>1500</v>
      </c>
      <c r="K16" s="40">
        <f t="shared" si="2"/>
        <v>30</v>
      </c>
      <c r="L16" s="32">
        <f t="shared" si="7"/>
        <v>5000</v>
      </c>
      <c r="M16" s="33">
        <f t="shared" si="8"/>
        <v>20000</v>
      </c>
    </row>
    <row r="17" spans="1:13" s="1" customFormat="1" ht="25.5" x14ac:dyDescent="0.25">
      <c r="A17" s="35">
        <v>7</v>
      </c>
      <c r="B17" s="28" t="s">
        <v>34</v>
      </c>
      <c r="C17" s="11" t="s">
        <v>27</v>
      </c>
      <c r="D17" s="16"/>
      <c r="E17" s="15">
        <v>3</v>
      </c>
      <c r="F17" s="31">
        <v>6500</v>
      </c>
      <c r="G17" s="31">
        <v>3500</v>
      </c>
      <c r="H17" s="37">
        <v>5000</v>
      </c>
      <c r="I17" s="32">
        <f t="shared" si="5"/>
        <v>5000</v>
      </c>
      <c r="J17" s="15">
        <f t="shared" si="6"/>
        <v>1500</v>
      </c>
      <c r="K17" s="40">
        <f t="shared" si="2"/>
        <v>30</v>
      </c>
      <c r="L17" s="32">
        <f t="shared" si="7"/>
        <v>5000</v>
      </c>
      <c r="M17" s="33">
        <f t="shared" si="8"/>
        <v>15000</v>
      </c>
    </row>
    <row r="18" spans="1:13" s="1" customFormat="1" ht="25.5" x14ac:dyDescent="0.25">
      <c r="A18" s="35">
        <v>8</v>
      </c>
      <c r="B18" s="29" t="s">
        <v>35</v>
      </c>
      <c r="C18" s="11" t="s">
        <v>27</v>
      </c>
      <c r="D18" s="24"/>
      <c r="E18" s="15">
        <v>4</v>
      </c>
      <c r="F18" s="31">
        <v>6500</v>
      </c>
      <c r="G18" s="31">
        <v>3500</v>
      </c>
      <c r="H18" s="37">
        <v>5000</v>
      </c>
      <c r="I18" s="32">
        <f t="shared" si="5"/>
        <v>5000</v>
      </c>
      <c r="J18" s="15">
        <f t="shared" si="6"/>
        <v>1500</v>
      </c>
      <c r="K18" s="40">
        <f t="shared" si="2"/>
        <v>30</v>
      </c>
      <c r="L18" s="32">
        <f t="shared" si="7"/>
        <v>5000</v>
      </c>
      <c r="M18" s="33">
        <f t="shared" si="8"/>
        <v>20000</v>
      </c>
    </row>
    <row r="19" spans="1:13" s="1" customFormat="1" ht="25.5" x14ac:dyDescent="0.25">
      <c r="A19" s="35">
        <v>9</v>
      </c>
      <c r="B19" s="27" t="s">
        <v>36</v>
      </c>
      <c r="C19" s="11" t="s">
        <v>27</v>
      </c>
      <c r="D19" s="24"/>
      <c r="E19" s="15">
        <v>2</v>
      </c>
      <c r="F19" s="31">
        <v>6500</v>
      </c>
      <c r="G19" s="31">
        <v>3500</v>
      </c>
      <c r="H19" s="37">
        <v>5000</v>
      </c>
      <c r="I19" s="32">
        <f t="shared" si="5"/>
        <v>5000</v>
      </c>
      <c r="J19" s="15">
        <f t="shared" si="6"/>
        <v>1500</v>
      </c>
      <c r="K19" s="40">
        <f t="shared" si="2"/>
        <v>30</v>
      </c>
      <c r="L19" s="32">
        <f t="shared" si="7"/>
        <v>5000</v>
      </c>
      <c r="M19" s="33">
        <f t="shared" si="8"/>
        <v>10000</v>
      </c>
    </row>
    <row r="20" spans="1:13" s="1" customFormat="1" ht="25.5" x14ac:dyDescent="0.25">
      <c r="A20" s="35">
        <v>10</v>
      </c>
      <c r="B20" s="29" t="s">
        <v>37</v>
      </c>
      <c r="C20" s="11" t="s">
        <v>27</v>
      </c>
      <c r="D20" s="24"/>
      <c r="E20" s="15">
        <v>1</v>
      </c>
      <c r="F20" s="30">
        <v>4400</v>
      </c>
      <c r="G20" s="30">
        <v>3000</v>
      </c>
      <c r="H20" s="37">
        <v>4000</v>
      </c>
      <c r="I20" s="32">
        <f t="shared" si="0"/>
        <v>3800</v>
      </c>
      <c r="J20" s="15">
        <f t="shared" si="1"/>
        <v>721.11025509279784</v>
      </c>
      <c r="K20" s="40">
        <f t="shared" si="2"/>
        <v>18.976585660336788</v>
      </c>
      <c r="L20" s="32">
        <f t="shared" si="3"/>
        <v>3800</v>
      </c>
      <c r="M20" s="33">
        <f t="shared" si="4"/>
        <v>3800</v>
      </c>
    </row>
    <row r="21" spans="1:13" s="1" customFormat="1" x14ac:dyDescent="0.25">
      <c r="A21" s="3"/>
      <c r="B21" s="25" t="s">
        <v>22</v>
      </c>
      <c r="C21" s="57" t="s">
        <v>23</v>
      </c>
      <c r="D21" s="58"/>
      <c r="E21" s="59"/>
      <c r="F21" s="36" t="s">
        <v>23</v>
      </c>
      <c r="G21" s="36" t="s">
        <v>23</v>
      </c>
      <c r="H21" s="26" t="s">
        <v>23</v>
      </c>
      <c r="I21" s="14" t="s">
        <v>23</v>
      </c>
      <c r="J21" s="16" t="s">
        <v>23</v>
      </c>
      <c r="K21" s="16" t="s">
        <v>23</v>
      </c>
      <c r="L21" s="16" t="s">
        <v>23</v>
      </c>
      <c r="M21" s="34">
        <f>SUM(M11:M20)</f>
        <v>119700</v>
      </c>
    </row>
    <row r="22" spans="1:13" s="1" customFormat="1" ht="153" customHeight="1" x14ac:dyDescent="0.25">
      <c r="A22" s="56" t="s">
        <v>40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s="1" customFormat="1" x14ac:dyDescent="0.25">
      <c r="A23" s="17"/>
      <c r="B23" s="18"/>
      <c r="C23" s="19"/>
      <c r="D23" s="19"/>
      <c r="E23" s="19"/>
      <c r="F23" s="20"/>
      <c r="G23" s="20"/>
      <c r="H23" s="21"/>
      <c r="I23" s="22"/>
      <c r="J23" s="19"/>
      <c r="K23" s="19"/>
      <c r="L23" s="19"/>
      <c r="M23" s="23"/>
    </row>
    <row r="24" spans="1:13" s="1" customFormat="1" ht="12" customHeight="1" x14ac:dyDescent="0.25">
      <c r="A24" s="17"/>
      <c r="B24" s="18"/>
      <c r="C24" s="19"/>
      <c r="D24" s="19"/>
      <c r="E24" s="19"/>
      <c r="F24" s="20"/>
      <c r="G24" s="20"/>
      <c r="H24" s="21"/>
      <c r="I24" s="22"/>
      <c r="J24" s="19"/>
      <c r="K24" s="19"/>
      <c r="L24" s="19"/>
      <c r="M24" s="23"/>
    </row>
    <row r="25" spans="1:13" x14ac:dyDescent="0.2">
      <c r="B25" s="13" t="s">
        <v>20</v>
      </c>
      <c r="F25" s="13" t="s">
        <v>21</v>
      </c>
      <c r="H25" s="49" t="s">
        <v>26</v>
      </c>
      <c r="I25" s="49"/>
    </row>
  </sheetData>
  <mergeCells count="15">
    <mergeCell ref="H25:I25"/>
    <mergeCell ref="C6:M6"/>
    <mergeCell ref="C7:M7"/>
    <mergeCell ref="C9:D10"/>
    <mergeCell ref="A22:M22"/>
    <mergeCell ref="C21:E21"/>
    <mergeCell ref="F9:H9"/>
    <mergeCell ref="A2:M2"/>
    <mergeCell ref="A9:A10"/>
    <mergeCell ref="B9:B10"/>
    <mergeCell ref="E9:E10"/>
    <mergeCell ref="I9:K9"/>
    <mergeCell ref="C5:M5"/>
    <mergeCell ref="L9:M9"/>
    <mergeCell ref="C4:M4"/>
  </mergeCells>
  <phoneticPr fontId="0" type="noConversion"/>
  <printOptions horizontalCentered="1"/>
  <pageMargins left="0.19685039370078741" right="0.19685039370078741" top="0.78740157480314965" bottom="0.59055118110236227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2026-05-18T10:33:22Z</cp:lastPrinted>
  <dcterms:created xsi:type="dcterms:W3CDTF">2014-01-15T18:15:09Z</dcterms:created>
  <dcterms:modified xsi:type="dcterms:W3CDTF">2026-06-02T07:19:04Z</dcterms:modified>
</cp:coreProperties>
</file>