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оговоры расходные\2026\Кураева М.С\БЕРЕЗКА 44-ФЗ\Мойка окон, очистка стен Распяжской церкви Александров\"/>
    </mc:Choice>
  </mc:AlternateContent>
  <bookViews>
    <workbookView xWindow="0" yWindow="0" windowWidth="28800" windowHeight="12300"/>
  </bookViews>
  <sheets>
    <sheet name="Лист1" sheetId="4" r:id="rId1"/>
  </sheets>
  <definedNames>
    <definedName name="_xlnm.Print_Area" localSheetId="0">Лист1!$A$1:$P$20</definedName>
  </definedNames>
  <calcPr calcId="162913" calcOnSave="0"/>
</workbook>
</file>

<file path=xl/calcChain.xml><?xml version="1.0" encoding="utf-8"?>
<calcChain xmlns="http://schemas.openxmlformats.org/spreadsheetml/2006/main">
  <c r="O7" i="4" l="1"/>
  <c r="P7" i="4" s="1"/>
  <c r="M7" i="4"/>
  <c r="J7" i="4"/>
  <c r="K7" i="4" s="1"/>
  <c r="L7" i="4" s="1"/>
  <c r="N7" i="4" l="1"/>
  <c r="O6" i="4"/>
  <c r="P6" i="4" s="1"/>
  <c r="M6" i="4"/>
  <c r="J6" i="4"/>
  <c r="K6" i="4" s="1"/>
  <c r="L6" i="4" s="1"/>
  <c r="N6" i="4" l="1"/>
  <c r="P8" i="4"/>
</calcChain>
</file>

<file path=xl/sharedStrings.xml><?xml version="1.0" encoding="utf-8"?>
<sst xmlns="http://schemas.openxmlformats.org/spreadsheetml/2006/main" count="35" uniqueCount="33">
  <si>
    <t>Кол-во</t>
  </si>
  <si>
    <t>№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</si>
  <si>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</si>
  <si>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</si>
  <si>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</si>
  <si>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</si>
  <si>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</si>
  <si>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Технические характеристики</t>
  </si>
  <si>
    <t>Итого</t>
  </si>
  <si>
    <t>Н(М)ЦК определяемая методом сопоставимых рыночных цен (анализа рынка)</t>
  </si>
  <si>
    <t>Н(М)Ц контракта,
 (руб.)*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</si>
  <si>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</si>
  <si>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Средняя арифметическая цена за единицу изм. по представленным коммерческим предложениям (руб.)</t>
  </si>
  <si>
    <t>Минимальное значение</t>
  </si>
  <si>
    <t xml:space="preserve">                                                                                                                                                  Обоснование начальной (максимальной) цены контракта</t>
  </si>
  <si>
    <t>Наименование предмета закупки</t>
  </si>
  <si>
    <t>Наименование объекта закупки</t>
  </si>
  <si>
    <r>
      <rPr>
        <sz val="11"/>
        <rFont val="Times New Roman"/>
        <family val="1"/>
        <charset val="204"/>
      </rP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 Для определения начальной (максимальной) цены контракта были использованы : коммерческие предложения.  При определении Н(М)ЦК применялся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  </r>
    <r>
      <rPr>
        <b/>
        <sz val="12"/>
        <rFont val="Times New Roman"/>
        <family val="1"/>
        <charset val="204"/>
      </rPr>
      <t xml:space="preserve">
</t>
    </r>
  </si>
  <si>
    <t xml:space="preserve">При определении начальной (максимальной) цены контракта, в целях более эффективного использования денежных средств (ст.34 "Принцип эффективности использования бюджетных средств" Бюджетного кодекса Российской Федерации от 31.07.1998  № 145-ФЗ, письмо Минфина России от 16 июня 2017 г. № 24-01-10/37713), установлена цена за единицу измерения услуги, равная минимальному значению цен среди полученной ценовой информации. </t>
  </si>
  <si>
    <t>Приложение №2 к техническому заданию</t>
  </si>
  <si>
    <t>Исполнитель 1</t>
  </si>
  <si>
    <t>Исполнитель 2</t>
  </si>
  <si>
    <t>Исполнитель 3</t>
  </si>
  <si>
    <t>в соответствии с условиями контракта</t>
  </si>
  <si>
    <t>Заведующий сектором охраны памятников и охраняемой территории                                         М.А. Ерохина</t>
  </si>
  <si>
    <t xml:space="preserve">ИТОГО  начальная (максимальная) цена контракта составляет  295 000 (Двести девяносто пять тысяч) рублей 00 копеек. Начальная (максимальная) цена контракта включает в себя установленные законодательством выплаты, учитывает все расходы Исполнителя, в том числе сопутствующие, связанные с надлежащим исполнением обязательств по контракту, транспортные расходы, накладные расходы, необходимые для оказания услуг, всех обязательств по контракту, а также все налоги, сборы и иные обязательные платежи, установленные законодательством РФ.
</t>
  </si>
  <si>
    <t>Мойка окон деревянных общей площадью 20,0 кв.м. (расположение окон на высоте 8 м.)</t>
  </si>
  <si>
    <t>Очистка и обеспыливание стен, потолка, пола, общей площадью 500 кв.м. (высота сводов 13 м. над уровнем пола)</t>
  </si>
  <si>
    <t>Оказание услуг по мойке окон, очистке и обеспыливанию стен, потолка, пола в Распяжской церкви, расположенной по адресу: Владимирская область, г. Александров, Музейный проезд, д. 20, стр. 12</t>
  </si>
  <si>
    <t>кв.м.</t>
  </si>
  <si>
    <t>Коммерческое предложение №1 (вх. № 919-01-22 от 02.06.2026)</t>
  </si>
  <si>
    <t>Коммерческое предложение №2 (вх. № 917-01-22 от 02.06.2026)</t>
  </si>
  <si>
    <t>Коммерческое предложение №3 (вх. № 918-01-22 от 02.06.2026)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</si>
</sst>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1" fillId="2" borderId="0" xfId="0" applyFont="1" applyFill="1"/>
    <xf numFmtId="4" fontId="1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4" fillId="2" borderId="0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11" fillId="0" borderId="4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8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87025" y="41910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58325" y="41624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81643</xdr:colOff>
      <xdr:row>4</xdr:row>
      <xdr:rowOff>371475</xdr:rowOff>
    </xdr:from>
    <xdr:to>
      <xdr:col>13</xdr:col>
      <xdr:colOff>14968</xdr:colOff>
      <xdr:row>4</xdr:row>
      <xdr:rowOff>733425</xdr:rowOff>
    </xdr:to>
    <xdr:pic>
      <xdr:nvPicPr>
        <xdr:cNvPr id="20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15357" y="3158218"/>
          <a:ext cx="1489982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326571</xdr:colOff>
      <xdr:row>4</xdr:row>
      <xdr:rowOff>1943100</xdr:rowOff>
    </xdr:from>
    <xdr:to>
      <xdr:col>12</xdr:col>
      <xdr:colOff>478971</xdr:colOff>
      <xdr:row>4</xdr:row>
      <xdr:rowOff>2171700</xdr:rowOff>
    </xdr:to>
    <xdr:pic>
      <xdr:nvPicPr>
        <xdr:cNvPr id="20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60285" y="4729843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view="pageBreakPreview" topLeftCell="A4" zoomScale="90" zoomScaleNormal="90" zoomScaleSheetLayoutView="90" workbookViewId="0">
      <selection activeCell="I6" sqref="I6"/>
    </sheetView>
  </sheetViews>
  <sheetFormatPr defaultColWidth="9.140625" defaultRowHeight="12.75" x14ac:dyDescent="0.2"/>
  <cols>
    <col min="1" max="1" width="5.140625" style="2" customWidth="1"/>
    <col min="2" max="2" width="31" style="2" customWidth="1"/>
    <col min="3" max="3" width="28.7109375" style="2" customWidth="1"/>
    <col min="4" max="4" width="28" style="2" customWidth="1"/>
    <col min="5" max="5" width="10.140625" style="2" customWidth="1"/>
    <col min="6" max="6" width="7.42578125" style="6" customWidth="1"/>
    <col min="7" max="7" width="16.140625" style="2" customWidth="1"/>
    <col min="8" max="8" width="16.42578125" style="2" customWidth="1"/>
    <col min="9" max="9" width="16.7109375" style="2" customWidth="1"/>
    <col min="10" max="10" width="14.140625" style="2" customWidth="1"/>
    <col min="11" max="11" width="18.140625" style="2" customWidth="1"/>
    <col min="12" max="12" width="19" style="20" customWidth="1"/>
    <col min="13" max="13" width="22.7109375" style="2" customWidth="1"/>
    <col min="14" max="15" width="16.28515625" style="2" customWidth="1"/>
    <col min="16" max="19" width="20.5703125" style="2" customWidth="1"/>
    <col min="20" max="16384" width="9.140625" style="2"/>
  </cols>
  <sheetData>
    <row r="1" spans="1:19" ht="32.25" customHeight="1" x14ac:dyDescent="0.3">
      <c r="J1" s="34" t="s">
        <v>19</v>
      </c>
      <c r="K1" s="35"/>
      <c r="L1" s="35"/>
      <c r="M1" s="35"/>
      <c r="N1" s="35"/>
      <c r="O1" s="35"/>
      <c r="P1" s="35"/>
      <c r="Q1" s="1"/>
    </row>
    <row r="2" spans="1:19" ht="39" customHeight="1" x14ac:dyDescent="0.2">
      <c r="C2" s="36" t="s">
        <v>14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9" ht="70.5" customHeight="1" x14ac:dyDescent="0.2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ht="82.9" customHeight="1" x14ac:dyDescent="0.2">
      <c r="A4" s="39" t="s">
        <v>1</v>
      </c>
      <c r="B4" s="43" t="s">
        <v>15</v>
      </c>
      <c r="C4" s="39" t="s">
        <v>16</v>
      </c>
      <c r="D4" s="39" t="s">
        <v>7</v>
      </c>
      <c r="E4" s="39" t="s">
        <v>2</v>
      </c>
      <c r="F4" s="39" t="s">
        <v>0</v>
      </c>
      <c r="G4" s="56" t="s">
        <v>30</v>
      </c>
      <c r="H4" s="56" t="s">
        <v>31</v>
      </c>
      <c r="I4" s="56" t="s">
        <v>32</v>
      </c>
      <c r="J4" s="40" t="s">
        <v>6</v>
      </c>
      <c r="K4" s="40"/>
      <c r="L4" s="40"/>
      <c r="M4" s="41" t="s">
        <v>9</v>
      </c>
      <c r="N4" s="41"/>
      <c r="O4" s="42"/>
      <c r="P4" s="41"/>
    </row>
    <row r="5" spans="1:19" ht="174" customHeight="1" x14ac:dyDescent="0.2">
      <c r="A5" s="39"/>
      <c r="B5" s="44"/>
      <c r="C5" s="39"/>
      <c r="D5" s="39"/>
      <c r="E5" s="39"/>
      <c r="F5" s="39"/>
      <c r="G5" s="30" t="s">
        <v>20</v>
      </c>
      <c r="H5" s="30" t="s">
        <v>21</v>
      </c>
      <c r="I5" s="30" t="s">
        <v>22</v>
      </c>
      <c r="J5" s="14" t="s">
        <v>3</v>
      </c>
      <c r="K5" s="14" t="s">
        <v>4</v>
      </c>
      <c r="L5" s="14" t="s">
        <v>5</v>
      </c>
      <c r="M5" s="3" t="s">
        <v>11</v>
      </c>
      <c r="N5" s="14" t="s">
        <v>12</v>
      </c>
      <c r="O5" s="14" t="s">
        <v>13</v>
      </c>
      <c r="P5" s="16" t="s">
        <v>10</v>
      </c>
    </row>
    <row r="6" spans="1:19" ht="51" x14ac:dyDescent="0.2">
      <c r="A6" s="31">
        <v>1</v>
      </c>
      <c r="B6" s="43" t="s">
        <v>28</v>
      </c>
      <c r="C6" s="32" t="s">
        <v>26</v>
      </c>
      <c r="D6" s="32" t="s">
        <v>23</v>
      </c>
      <c r="E6" s="31" t="s">
        <v>29</v>
      </c>
      <c r="F6" s="31">
        <v>20</v>
      </c>
      <c r="G6" s="28">
        <v>500</v>
      </c>
      <c r="H6" s="28">
        <v>800</v>
      </c>
      <c r="I6" s="28">
        <v>600</v>
      </c>
      <c r="J6" s="28">
        <f t="shared" ref="J6:J7" si="0">(G6+H6+I6)/3</f>
        <v>633.33333333333337</v>
      </c>
      <c r="K6" s="24">
        <f t="shared" ref="K6:K7" si="1">SQRT(((G6-J6)*(G6-J6)+(H6-J6)*(H6-J6)+(I6-J6)*(I6-J6))/(3-1))</f>
        <v>152.75252316519467</v>
      </c>
      <c r="L6" s="24">
        <f t="shared" ref="L6:L7" si="2">K6/J6*100</f>
        <v>24.118819447136001</v>
      </c>
      <c r="M6" s="24">
        <f t="shared" ref="M6:M7" si="3">F6/3*(G6+H6+I6)</f>
        <v>12666.666666666668</v>
      </c>
      <c r="N6" s="17">
        <f t="shared" ref="N6:N7" si="4" xml:space="preserve"> J6</f>
        <v>633.33333333333337</v>
      </c>
      <c r="O6" s="17">
        <f t="shared" ref="O6:O7" si="5">MIN(H6,I6,G6)</f>
        <v>500</v>
      </c>
      <c r="P6" s="17">
        <f t="shared" ref="P6:P7" si="6">O6*F6</f>
        <v>10000</v>
      </c>
    </row>
    <row r="7" spans="1:19" ht="51" x14ac:dyDescent="0.2">
      <c r="A7" s="33">
        <v>2</v>
      </c>
      <c r="B7" s="45"/>
      <c r="C7" s="32" t="s">
        <v>27</v>
      </c>
      <c r="D7" s="32" t="s">
        <v>23</v>
      </c>
      <c r="E7" s="33" t="s">
        <v>29</v>
      </c>
      <c r="F7" s="33">
        <v>500</v>
      </c>
      <c r="G7" s="28">
        <v>570</v>
      </c>
      <c r="H7" s="28">
        <v>610</v>
      </c>
      <c r="I7" s="28">
        <v>600</v>
      </c>
      <c r="J7" s="28">
        <f t="shared" si="0"/>
        <v>593.33333333333337</v>
      </c>
      <c r="K7" s="24">
        <f t="shared" si="1"/>
        <v>20.816659994661325</v>
      </c>
      <c r="L7" s="24">
        <f t="shared" si="2"/>
        <v>3.5084258417968521</v>
      </c>
      <c r="M7" s="24">
        <f t="shared" si="3"/>
        <v>296666.66666666663</v>
      </c>
      <c r="N7" s="17">
        <f t="shared" si="4"/>
        <v>593.33333333333337</v>
      </c>
      <c r="O7" s="17">
        <f t="shared" si="5"/>
        <v>570</v>
      </c>
      <c r="P7" s="17">
        <f t="shared" si="6"/>
        <v>285000</v>
      </c>
    </row>
    <row r="8" spans="1:19" ht="21" customHeight="1" x14ac:dyDescent="0.2">
      <c r="A8" s="50" t="s">
        <v>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27"/>
      <c r="P8" s="21">
        <f>SUM(P6:P7)</f>
        <v>295000</v>
      </c>
    </row>
    <row r="9" spans="1:19" s="4" customFormat="1" ht="45.75" customHeight="1" x14ac:dyDescent="0.25">
      <c r="A9" s="49" t="s">
        <v>25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26"/>
      <c r="R9" s="26"/>
      <c r="S9" s="26"/>
    </row>
    <row r="10" spans="1:19" s="4" customFormat="1" ht="43.5" customHeight="1" x14ac:dyDescent="0.25">
      <c r="A10" s="55" t="s">
        <v>18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5"/>
      <c r="R10" s="25"/>
      <c r="S10" s="25"/>
    </row>
    <row r="11" spans="1:19" s="4" customFormat="1" ht="45" customHeight="1" x14ac:dyDescent="0.25">
      <c r="A11" s="23"/>
      <c r="B11" s="2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23"/>
      <c r="Q11" s="25"/>
      <c r="R11" s="25"/>
      <c r="S11" s="25"/>
    </row>
    <row r="12" spans="1:19" s="4" customFormat="1" ht="25.5" customHeight="1" x14ac:dyDescent="0.25">
      <c r="A12" s="15"/>
      <c r="B12" s="15"/>
      <c r="C12" s="54" t="s">
        <v>24</v>
      </c>
      <c r="D12" s="54"/>
      <c r="E12" s="54"/>
      <c r="F12" s="54"/>
      <c r="G12" s="54"/>
      <c r="H12" s="54"/>
      <c r="I12" s="54"/>
      <c r="J12" s="54"/>
      <c r="K12" s="54"/>
      <c r="L12" s="18"/>
      <c r="M12" s="15"/>
      <c r="N12" s="15"/>
      <c r="O12" s="15"/>
      <c r="P12" s="15"/>
      <c r="Q12" s="15"/>
      <c r="R12" s="15"/>
      <c r="S12" s="15"/>
    </row>
    <row r="13" spans="1:19" ht="34.5" customHeight="1" x14ac:dyDescent="0.3">
      <c r="A13" s="5"/>
      <c r="B13" s="5"/>
      <c r="C13" s="53"/>
      <c r="D13" s="53"/>
      <c r="E13" s="9"/>
      <c r="F13" s="10"/>
      <c r="G13" s="8"/>
      <c r="H13" s="7"/>
      <c r="I13" s="7"/>
      <c r="K13" s="8"/>
      <c r="L13" s="19"/>
      <c r="M13" s="7"/>
      <c r="N13" s="5"/>
      <c r="O13" s="5"/>
      <c r="P13" s="5"/>
      <c r="Q13" s="5"/>
      <c r="R13" s="5"/>
      <c r="S13" s="5"/>
    </row>
    <row r="14" spans="1:19" ht="39.6" customHeight="1" x14ac:dyDescent="0.3">
      <c r="A14" s="5"/>
      <c r="B14" s="5"/>
      <c r="C14" s="47"/>
      <c r="D14" s="48"/>
      <c r="E14" s="9"/>
      <c r="F14" s="10"/>
      <c r="G14" s="8"/>
      <c r="H14" s="7"/>
      <c r="I14" s="22"/>
      <c r="K14" s="11"/>
      <c r="L14" s="19"/>
      <c r="M14" s="7"/>
      <c r="N14" s="5"/>
      <c r="O14" s="5"/>
      <c r="P14" s="5"/>
      <c r="Q14" s="5"/>
      <c r="R14" s="5"/>
      <c r="S14" s="5"/>
    </row>
    <row r="15" spans="1:19" x14ac:dyDescent="0.2">
      <c r="A15" s="46"/>
      <c r="B15" s="46"/>
      <c r="C15" s="46"/>
    </row>
    <row r="16" spans="1:19" x14ac:dyDescent="0.2">
      <c r="A16" s="13"/>
      <c r="B16" s="29"/>
      <c r="C16" s="12"/>
    </row>
  </sheetData>
  <mergeCells count="19">
    <mergeCell ref="B6:B7"/>
    <mergeCell ref="A15:C15"/>
    <mergeCell ref="C14:D14"/>
    <mergeCell ref="A9:P9"/>
    <mergeCell ref="A8:N8"/>
    <mergeCell ref="C13:D13"/>
    <mergeCell ref="C12:K12"/>
    <mergeCell ref="A10:P10"/>
    <mergeCell ref="J1:P1"/>
    <mergeCell ref="C2:P2"/>
    <mergeCell ref="A3:P3"/>
    <mergeCell ref="A4:A5"/>
    <mergeCell ref="C4:C5"/>
    <mergeCell ref="J4:L4"/>
    <mergeCell ref="E4:E5"/>
    <mergeCell ref="F4:F5"/>
    <mergeCell ref="M4:P4"/>
    <mergeCell ref="D4:D5"/>
    <mergeCell ref="B4:B5"/>
  </mergeCells>
  <phoneticPr fontId="3" type="noConversion"/>
  <pageMargins left="0.31496062992125984" right="0.11811023622047245" top="0.15748031496062992" bottom="0.15748031496062992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ГУЗ ВО Бюро судебно-медицинской экспертизы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Кураева Мария Сергеевна</cp:lastModifiedBy>
  <cp:lastPrinted>2025-12-10T12:37:03Z</cp:lastPrinted>
  <dcterms:created xsi:type="dcterms:W3CDTF">2013-03-13T05:39:06Z</dcterms:created>
  <dcterms:modified xsi:type="dcterms:W3CDTF">2026-06-02T12:56:10Z</dcterms:modified>
</cp:coreProperties>
</file>