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28920" yWindow="-120" windowWidth="29040" windowHeight="12570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2" i="1" l="1"/>
  <c r="AI11" i="1"/>
  <c r="AI10" i="1"/>
  <c r="N12" i="1" l="1"/>
  <c r="N11" i="1"/>
  <c r="N10" i="1"/>
  <c r="J12" i="1"/>
  <c r="J11" i="1"/>
  <c r="J10" i="1"/>
  <c r="Z11" i="1" l="1"/>
  <c r="AB11" i="1" s="1"/>
  <c r="AE11" i="1" s="1"/>
  <c r="AG11" i="1" s="1"/>
  <c r="AH11" i="1" s="1"/>
  <c r="AD12" i="1"/>
  <c r="AD11" i="1"/>
  <c r="Z12" i="1"/>
  <c r="AC11" i="1" l="1"/>
  <c r="AB12" i="1"/>
  <c r="AE12" i="1" s="1"/>
  <c r="AG12" i="1" s="1"/>
  <c r="AH12" i="1" s="1"/>
  <c r="AC12" i="1"/>
  <c r="P13" i="1"/>
  <c r="N13" i="1"/>
  <c r="H13" i="1"/>
  <c r="L13" i="1"/>
  <c r="J13" i="1"/>
  <c r="AD10" i="1"/>
  <c r="F13" i="1" l="1"/>
  <c r="Z10" i="1"/>
  <c r="AC10" i="1" s="1"/>
  <c r="AB10" i="1" l="1"/>
  <c r="AE10" i="1" s="1"/>
  <c r="AG10" i="1" s="1"/>
  <c r="AH10" i="1" l="1"/>
  <c r="AI13" i="1" s="1"/>
  <c r="AG13" i="1" l="1"/>
  <c r="AE13" i="1"/>
  <c r="M16" i="1" l="1"/>
  <c r="M17" i="1" l="1"/>
  <c r="N17" i="1" s="1"/>
</calcChain>
</file>

<file path=xl/sharedStrings.xml><?xml version="1.0" encoding="utf-8"?>
<sst xmlns="http://schemas.openxmlformats.org/spreadsheetml/2006/main" count="306" uniqueCount="52">
  <si>
    <t>№ п/п</t>
  </si>
  <si>
    <t>Итого</t>
  </si>
  <si>
    <t>Единица измерения</t>
  </si>
  <si>
    <t>Цена единицы товара, представленная в источниках ценовой информации</t>
  </si>
  <si>
    <t>НДС</t>
  </si>
  <si>
    <t>%</t>
  </si>
  <si>
    <t>Сумма (руб.)</t>
  </si>
  <si>
    <t>Цена за единицу без учета НДС (Цi) (руб.)</t>
  </si>
  <si>
    <t>Начальная цена единицы медицинского изделия с НДС (руб.)</t>
  </si>
  <si>
    <t>Кол-во (объем) закупаемого товара (Vi)</t>
  </si>
  <si>
    <t>Начальная (максимальная) цена контракта (НМЦК)* (руб.)</t>
  </si>
  <si>
    <t>Начальная цена единицы медицинского изделия без учета НДС (НЦЕ)* (руб.)</t>
  </si>
  <si>
    <t>Коэффициент вариации (V)</t>
  </si>
  <si>
    <t>Стандартное отклонение</t>
  </si>
  <si>
    <t>Приложение №4</t>
  </si>
  <si>
    <t>Обоснование начальной (максимальной) цены контракта</t>
  </si>
  <si>
    <t>№ контракта /ссылка на ЕИС</t>
  </si>
  <si>
    <t>Источник 4</t>
  </si>
  <si>
    <t>Источник 5</t>
  </si>
  <si>
    <t>КОЛ-ВО ССЫЛОК</t>
  </si>
  <si>
    <t xml:space="preserve">% </t>
  </si>
  <si>
    <t xml:space="preserve">Наименование поставляемого товара </t>
  </si>
  <si>
    <t>Цена исходя из имеющегося у Заказчика обьема финансового обеспечения для осуществления закупки</t>
  </si>
  <si>
    <t>КП1</t>
  </si>
  <si>
    <t>КП2</t>
  </si>
  <si>
    <t>КП3</t>
  </si>
  <si>
    <t>КТРУ/ОКПД2</t>
  </si>
  <si>
    <r>
      <t>Цена контракта составляет</t>
    </r>
    <r>
      <rPr>
        <b/>
        <i/>
        <sz val="10"/>
        <color indexed="8"/>
        <rFont val="Times New Roman"/>
        <family val="1"/>
        <charset val="204"/>
      </rPr>
      <t/>
    </r>
  </si>
  <si>
    <t>Сумма цен единиц товара</t>
  </si>
  <si>
    <t>Источник 1</t>
  </si>
  <si>
    <t xml:space="preserve">Источник 2 </t>
  </si>
  <si>
    <t xml:space="preserve">Источник 3 </t>
  </si>
  <si>
    <t>л/дм3</t>
  </si>
  <si>
    <t>мин</t>
  </si>
  <si>
    <t>Штука</t>
  </si>
  <si>
    <t>кг</t>
  </si>
  <si>
    <t>ед.</t>
  </si>
  <si>
    <t>ч</t>
  </si>
  <si>
    <t xml:space="preserve"> %</t>
  </si>
  <si>
    <t>грамм</t>
  </si>
  <si>
    <t>литр</t>
  </si>
  <si>
    <t>сут/дн</t>
  </si>
  <si>
    <r>
      <t xml:space="preserve">Расчет начальной (максимальной) цена контракта осуществлен в соответствии с </t>
    </r>
    <r>
      <rPr>
        <sz val="10"/>
        <color indexed="8"/>
        <rFont val="Times New Roman"/>
        <family val="1"/>
        <charset val="204"/>
      </rPr>
      <t xml:space="preserve">порядком определения начальной (максимальной) цены контракта, цены контракта, заключаемого с единственным поставщиком (подрядчиком, исполнителем).
C целью определения начальной цены единицы медицинского изделия были направлены запросы о предоставлении ценовой информации. Было получено три ценовых предложения, а также был осуществлен поиск ценовой информации в реестре контрактов, опубликованном на официальном сайте Единой информационной системы в сфере закупок zakupki.gov.ru.
Начальная цена единицы медицинского изделия устанвливаетя устанавливается не более средневзвешенной цены из представленных в источниках ценовой информации без учета НДС посредством использования метода сопоставимых рыночных цен (анализ рынка).
Расчет начальной цены единицы медицинского изделия осуществлен по формуле:
НЦЕ = ЦЕМ = Σ Цi / </t>
    </r>
    <r>
      <rPr>
        <vertAlign val="subscript"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n, где:
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  </r>
  </si>
  <si>
    <t>&gt;</t>
  </si>
  <si>
    <t>Сумма с НДС (руб.)</t>
  </si>
  <si>
    <t>Начальная (максимальная) цена контракта (НМЦК)* (руб.) минимальная</t>
  </si>
  <si>
    <t>20.20.14.000-00000005</t>
  </si>
  <si>
    <t xml:space="preserve">21.20.23.199
</t>
  </si>
  <si>
    <t>упак</t>
  </si>
  <si>
    <t>Индикаторные полоски "Миродез базик" 50 шт в упак</t>
  </si>
  <si>
    <t>Хорт лайт,1 л</t>
  </si>
  <si>
    <t>Хорт био актив 0,2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</si>
</sst>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ЏрЯмой Џроп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8" fillId="0" borderId="0"/>
    <xf numFmtId="0" fontId="23" fillId="0" borderId="0"/>
  </cellStyleXfs>
  <cellXfs count="101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4" fontId="0" fillId="2" borderId="0" xfId="0" applyNumberFormat="1" applyFill="1"/>
    <xf numFmtId="4" fontId="10" fillId="2" borderId="0" xfId="0" applyNumberFormat="1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0" fillId="2" borderId="5" xfId="0" applyFont="1" applyFill="1" applyBorder="1" applyAlignment="1">
      <alignment horizontal="left" vertical="top" wrapText="1"/>
    </xf>
    <xf numFmtId="4" fontId="10" fillId="2" borderId="6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7" fillId="2" borderId="6" xfId="0" applyFont="1" applyFill="1" applyBorder="1"/>
    <xf numFmtId="0" fontId="13" fillId="2" borderId="8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3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20" fillId="0" borderId="14" xfId="0" applyFont="1" applyBorder="1" applyAlignment="1">
      <alignment wrapText="1"/>
    </xf>
    <xf numFmtId="0" fontId="21" fillId="0" borderId="0" xfId="0" applyFont="1"/>
    <xf numFmtId="0" fontId="3" fillId="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/>
    <xf numFmtId="4" fontId="5" fillId="2" borderId="12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9" fontId="24" fillId="0" borderId="15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" fontId="10" fillId="2" borderId="5" xfId="0" applyNumberFormat="1" applyFont="1" applyFill="1" applyBorder="1" applyAlignment="1">
      <alignment horizontal="center" vertical="top" wrapText="1"/>
    </xf>
    <xf numFmtId="4" fontId="10" fillId="2" borderId="6" xfId="0" applyNumberFormat="1" applyFont="1" applyFill="1" applyBorder="1" applyAlignment="1">
      <alignment horizontal="center" vertical="top" wrapText="1"/>
    </xf>
    <xf numFmtId="4" fontId="10" fillId="2" borderId="7" xfId="0" applyNumberFormat="1" applyFont="1" applyFill="1" applyBorder="1" applyAlignment="1">
      <alignment horizontal="center" vertical="top" wrapText="1"/>
    </xf>
    <xf numFmtId="4" fontId="10" fillId="2" borderId="9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4">
    <cellStyle name="Normal_Assump.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tabSelected="1" view="pageBreakPreview" zoomScale="85" zoomScaleNormal="70" zoomScaleSheetLayoutView="85" workbookViewId="0">
      <pane xSplit="4" ySplit="9" topLeftCell="E10" activePane="bottomRight" state="frozen"/>
      <selection pane="topRight" activeCell="D1" sqref="D1"/>
      <selection pane="bottomLeft" activeCell="A10" sqref="A10"/>
      <selection pane="bottomRight" activeCell="AC16" sqref="AC16"/>
    </sheetView>
  </sheetViews>
  <sheetFormatPr defaultRowHeight="15"/>
  <cols>
    <col min="1" max="1" width="7.5703125" bestFit="1" customWidth="1"/>
    <col min="2" max="2" width="22.28515625" customWidth="1"/>
    <col min="3" max="3" width="58.28515625" style="21" customWidth="1"/>
    <col min="4" max="4" width="13" style="2" customWidth="1"/>
    <col min="5" max="5" width="12.7109375" style="2" customWidth="1"/>
    <col min="6" max="6" width="17.28515625" style="3" customWidth="1"/>
    <col min="7" max="7" width="7.7109375" style="3" customWidth="1"/>
    <col min="8" max="8" width="12" style="3" customWidth="1"/>
    <col min="9" max="9" width="12.85546875" style="3" customWidth="1"/>
    <col min="10" max="10" width="17.28515625" style="3" customWidth="1"/>
    <col min="11" max="11" width="7.42578125" style="3" customWidth="1"/>
    <col min="12" max="12" width="14.28515625" style="3" customWidth="1"/>
    <col min="13" max="13" width="15.42578125" style="3" customWidth="1"/>
    <col min="14" max="14" width="15.7109375" style="3" customWidth="1"/>
    <col min="15" max="15" width="7.42578125" style="3" customWidth="1"/>
    <col min="16" max="16" width="12.42578125" style="3" customWidth="1"/>
    <col min="17" max="17" width="10.5703125" style="3" hidden="1" customWidth="1"/>
    <col min="18" max="18" width="12.85546875" style="3" hidden="1" customWidth="1"/>
    <col min="19" max="19" width="8.5703125" style="3" hidden="1" customWidth="1"/>
    <col min="20" max="22" width="10.5703125" style="3" hidden="1" customWidth="1"/>
    <col min="23" max="23" width="9.140625" style="3" hidden="1" customWidth="1"/>
    <col min="24" max="24" width="10.5703125" style="3" hidden="1" customWidth="1"/>
    <col min="25" max="25" width="11.140625" style="3" bestFit="1" customWidth="1"/>
    <col min="26" max="26" width="19.140625" style="3" customWidth="1"/>
    <col min="27" max="27" width="10.28515625" style="9" customWidth="1"/>
    <col min="28" max="28" width="10.42578125" style="7" customWidth="1"/>
    <col min="29" max="29" width="13.85546875" style="7" customWidth="1"/>
    <col min="30" max="30" width="13" style="7" customWidth="1"/>
    <col min="31" max="31" width="14.42578125" style="7" customWidth="1"/>
    <col min="32" max="32" width="11.140625" style="7" customWidth="1"/>
    <col min="33" max="33" width="16.85546875" customWidth="1"/>
    <col min="34" max="34" width="18.140625" customWidth="1"/>
    <col min="35" max="35" width="23.140625" customWidth="1"/>
    <col min="36" max="36" width="9.140625" customWidth="1"/>
  </cols>
  <sheetData>
    <row r="1" spans="1:35" ht="11.45" customHeight="1">
      <c r="A1" s="7"/>
      <c r="B1" s="7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Z1" s="9"/>
      <c r="AE1" s="94" t="s">
        <v>14</v>
      </c>
      <c r="AF1" s="94"/>
      <c r="AG1" s="94"/>
    </row>
    <row r="2" spans="1:35" ht="18.75" customHeight="1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5" ht="20.2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4" spans="1:35" ht="53.25" customHeight="1" thickBot="1">
      <c r="A4" s="77" t="s">
        <v>42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15" customHeight="1">
      <c r="A5" s="13"/>
      <c r="B5" s="27"/>
      <c r="C5" s="14"/>
      <c r="D5" s="14"/>
      <c r="E5" s="23"/>
      <c r="F5" s="24"/>
      <c r="G5" s="24"/>
      <c r="H5" s="24"/>
      <c r="I5" s="24"/>
      <c r="J5" s="24"/>
      <c r="K5" s="83"/>
      <c r="L5" s="83"/>
      <c r="M5" s="8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8"/>
      <c r="Z5" s="24"/>
      <c r="AA5" s="24"/>
      <c r="AB5" s="25"/>
      <c r="AC5" s="25"/>
      <c r="AD5" s="25"/>
      <c r="AE5" s="25"/>
      <c r="AF5" s="37"/>
      <c r="AG5" s="15"/>
      <c r="AH5" s="15"/>
      <c r="AI5" s="15"/>
    </row>
    <row r="6" spans="1:35" ht="15.75" customHeight="1">
      <c r="A6" s="76" t="s">
        <v>0</v>
      </c>
      <c r="B6" s="93" t="s">
        <v>26</v>
      </c>
      <c r="C6" s="91" t="s">
        <v>21</v>
      </c>
      <c r="D6" s="76" t="s">
        <v>2</v>
      </c>
      <c r="E6" s="87" t="s">
        <v>3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29"/>
      <c r="Z6" s="76" t="s">
        <v>11</v>
      </c>
      <c r="AA6" s="84" t="s">
        <v>4</v>
      </c>
      <c r="AB6" s="84"/>
      <c r="AC6" s="76" t="s">
        <v>12</v>
      </c>
      <c r="AD6" s="76" t="s">
        <v>13</v>
      </c>
      <c r="AE6" s="76" t="s">
        <v>8</v>
      </c>
      <c r="AF6" s="76" t="s">
        <v>9</v>
      </c>
      <c r="AG6" s="76" t="s">
        <v>10</v>
      </c>
      <c r="AH6" s="76" t="s">
        <v>22</v>
      </c>
      <c r="AI6" s="76" t="s">
        <v>45</v>
      </c>
    </row>
    <row r="7" spans="1:35" ht="15" customHeight="1">
      <c r="A7" s="76"/>
      <c r="B7" s="93"/>
      <c r="C7" s="91"/>
      <c r="D7" s="76"/>
      <c r="E7" s="86" t="s">
        <v>29</v>
      </c>
      <c r="F7" s="86"/>
      <c r="G7" s="86"/>
      <c r="H7" s="86"/>
      <c r="I7" s="86" t="s">
        <v>30</v>
      </c>
      <c r="J7" s="86"/>
      <c r="K7" s="86"/>
      <c r="L7" s="86"/>
      <c r="M7" s="86" t="s">
        <v>31</v>
      </c>
      <c r="N7" s="86"/>
      <c r="O7" s="86"/>
      <c r="P7" s="86"/>
      <c r="Q7" s="84" t="s">
        <v>17</v>
      </c>
      <c r="R7" s="84"/>
      <c r="S7" s="84"/>
      <c r="T7" s="84"/>
      <c r="U7" s="84" t="s">
        <v>18</v>
      </c>
      <c r="V7" s="84"/>
      <c r="W7" s="84"/>
      <c r="X7" s="84"/>
      <c r="Y7" s="30"/>
      <c r="Z7" s="76"/>
      <c r="AA7" s="84"/>
      <c r="AB7" s="84"/>
      <c r="AC7" s="76"/>
      <c r="AD7" s="76"/>
      <c r="AE7" s="76"/>
      <c r="AF7" s="76"/>
      <c r="AG7" s="76"/>
      <c r="AH7" s="76"/>
      <c r="AI7" s="76"/>
    </row>
    <row r="8" spans="1:35" ht="15" customHeight="1">
      <c r="A8" s="76"/>
      <c r="B8" s="93"/>
      <c r="C8" s="91"/>
      <c r="D8" s="76"/>
      <c r="E8" s="84" t="s">
        <v>16</v>
      </c>
      <c r="F8" s="84" t="s">
        <v>7</v>
      </c>
      <c r="G8" s="84" t="s">
        <v>4</v>
      </c>
      <c r="H8" s="84"/>
      <c r="I8" s="84" t="s">
        <v>16</v>
      </c>
      <c r="J8" s="84" t="s">
        <v>7</v>
      </c>
      <c r="K8" s="84" t="s">
        <v>4</v>
      </c>
      <c r="L8" s="84"/>
      <c r="M8" s="84" t="s">
        <v>16</v>
      </c>
      <c r="N8" s="84" t="s">
        <v>7</v>
      </c>
      <c r="O8" s="84" t="s">
        <v>4</v>
      </c>
      <c r="P8" s="84"/>
      <c r="Q8" s="84" t="s">
        <v>16</v>
      </c>
      <c r="R8" s="84" t="s">
        <v>7</v>
      </c>
      <c r="S8" s="84" t="s">
        <v>4</v>
      </c>
      <c r="T8" s="84"/>
      <c r="U8" s="84" t="s">
        <v>16</v>
      </c>
      <c r="V8" s="84" t="s">
        <v>7</v>
      </c>
      <c r="W8" s="84" t="s">
        <v>4</v>
      </c>
      <c r="X8" s="84"/>
      <c r="Y8" s="30"/>
      <c r="Z8" s="76"/>
      <c r="AA8" s="84"/>
      <c r="AB8" s="84"/>
      <c r="AC8" s="76"/>
      <c r="AD8" s="76"/>
      <c r="AE8" s="76"/>
      <c r="AF8" s="76"/>
      <c r="AG8" s="76"/>
      <c r="AH8" s="76"/>
      <c r="AI8" s="76"/>
    </row>
    <row r="9" spans="1:35" s="1" customFormat="1" ht="48" customHeight="1" thickBot="1">
      <c r="A9" s="76"/>
      <c r="B9" s="93"/>
      <c r="C9" s="92"/>
      <c r="D9" s="76"/>
      <c r="E9" s="84"/>
      <c r="F9" s="84"/>
      <c r="G9" s="36" t="s">
        <v>5</v>
      </c>
      <c r="H9" s="36" t="s">
        <v>44</v>
      </c>
      <c r="I9" s="84"/>
      <c r="J9" s="85"/>
      <c r="K9" s="36" t="s">
        <v>5</v>
      </c>
      <c r="L9" s="51" t="s">
        <v>44</v>
      </c>
      <c r="M9" s="85"/>
      <c r="N9" s="85"/>
      <c r="O9" s="36" t="s">
        <v>5</v>
      </c>
      <c r="P9" s="51" t="s">
        <v>44</v>
      </c>
      <c r="Q9" s="84"/>
      <c r="R9" s="84"/>
      <c r="S9" s="36" t="s">
        <v>5</v>
      </c>
      <c r="T9" s="36" t="s">
        <v>6</v>
      </c>
      <c r="U9" s="84"/>
      <c r="V9" s="84"/>
      <c r="W9" s="36" t="s">
        <v>5</v>
      </c>
      <c r="X9" s="36" t="s">
        <v>6</v>
      </c>
      <c r="Y9" s="30" t="s">
        <v>19</v>
      </c>
      <c r="Z9" s="76"/>
      <c r="AA9" s="5" t="s">
        <v>20</v>
      </c>
      <c r="AB9" s="5" t="s">
        <v>6</v>
      </c>
      <c r="AC9" s="76"/>
      <c r="AD9" s="76"/>
      <c r="AE9" s="76"/>
      <c r="AF9" s="100"/>
      <c r="AG9" s="76"/>
      <c r="AH9" s="76"/>
      <c r="AI9" s="76"/>
    </row>
    <row r="10" spans="1:35" s="1" customFormat="1" ht="48" customHeight="1" thickBot="1">
      <c r="A10" s="53">
        <v>1</v>
      </c>
      <c r="B10" s="65" t="s">
        <v>46</v>
      </c>
      <c r="C10" s="58" t="s">
        <v>50</v>
      </c>
      <c r="D10" s="59" t="s">
        <v>40</v>
      </c>
      <c r="E10" s="66" t="s">
        <v>23</v>
      </c>
      <c r="F10" s="59">
        <v>930</v>
      </c>
      <c r="G10" s="49">
        <v>0</v>
      </c>
      <c r="H10" s="59">
        <v>930</v>
      </c>
      <c r="I10" s="66" t="s">
        <v>24</v>
      </c>
      <c r="J10" s="62">
        <f>L10</f>
        <v>855</v>
      </c>
      <c r="K10" s="49">
        <v>0</v>
      </c>
      <c r="L10" s="63">
        <v>855</v>
      </c>
      <c r="M10" s="67" t="s">
        <v>25</v>
      </c>
      <c r="N10" s="50">
        <f>P10</f>
        <v>897</v>
      </c>
      <c r="O10" s="50">
        <v>0</v>
      </c>
      <c r="P10" s="59">
        <v>897</v>
      </c>
      <c r="Q10" s="52"/>
      <c r="R10" s="48"/>
      <c r="S10" s="48"/>
      <c r="T10" s="48"/>
      <c r="U10" s="48"/>
      <c r="V10" s="48"/>
      <c r="W10" s="48"/>
      <c r="X10" s="48"/>
      <c r="Y10" s="31">
        <v>3</v>
      </c>
      <c r="Z10" s="4">
        <f t="shared" ref="Z10" si="0">(F10+J10+N10+R10+V10)/Y10</f>
        <v>894</v>
      </c>
      <c r="AA10" s="6">
        <v>0</v>
      </c>
      <c r="AB10" s="4">
        <f t="shared" ref="AB10" si="1">Z10*AA10</f>
        <v>0</v>
      </c>
      <c r="AC10" s="4">
        <f t="shared" ref="AC10" si="2">(AD10/Z10)*100</f>
        <v>4.2046859349468679</v>
      </c>
      <c r="AD10" s="4">
        <f t="shared" ref="AD10" si="3">STDEVA(F10,J10,N10,R10,V10)</f>
        <v>37.589892258425003</v>
      </c>
      <c r="AE10" s="34">
        <f t="shared" ref="AE10" si="4">ROUND((Z10+AB10),2)</f>
        <v>894</v>
      </c>
      <c r="AF10" s="59">
        <v>70</v>
      </c>
      <c r="AG10" s="35">
        <f t="shared" ref="AG10" si="5">AF10*AE10</f>
        <v>62580</v>
      </c>
      <c r="AH10" s="4">
        <f t="shared" ref="AH10" si="6">AG10</f>
        <v>62580</v>
      </c>
      <c r="AI10" s="4">
        <f>J10*AF10</f>
        <v>59850</v>
      </c>
    </row>
    <row r="11" spans="1:35" s="1" customFormat="1" ht="40.5" customHeight="1" thickBot="1">
      <c r="A11" s="53">
        <v>2</v>
      </c>
      <c r="B11" s="55" t="s">
        <v>46</v>
      </c>
      <c r="C11" s="68" t="s">
        <v>51</v>
      </c>
      <c r="D11" s="69" t="s">
        <v>40</v>
      </c>
      <c r="E11" s="4" t="s">
        <v>23</v>
      </c>
      <c r="F11" s="70">
        <v>1545</v>
      </c>
      <c r="G11" s="71">
        <v>0</v>
      </c>
      <c r="H11" s="70">
        <v>1545</v>
      </c>
      <c r="I11" s="4" t="s">
        <v>24</v>
      </c>
      <c r="J11" s="72">
        <f t="shared" ref="J11:J12" si="7">L11</f>
        <v>1420</v>
      </c>
      <c r="K11" s="71">
        <v>0</v>
      </c>
      <c r="L11" s="73">
        <v>1420</v>
      </c>
      <c r="M11" s="4" t="s">
        <v>25</v>
      </c>
      <c r="N11" s="74">
        <f t="shared" ref="N11:N12" si="8">P11</f>
        <v>1489</v>
      </c>
      <c r="O11" s="64">
        <v>0</v>
      </c>
      <c r="P11" s="60">
        <v>1489</v>
      </c>
      <c r="Q11" s="52"/>
      <c r="R11" s="54"/>
      <c r="S11" s="54"/>
      <c r="T11" s="54"/>
      <c r="U11" s="54"/>
      <c r="V11" s="54"/>
      <c r="W11" s="54"/>
      <c r="X11" s="54"/>
      <c r="Y11" s="31">
        <v>3</v>
      </c>
      <c r="Z11" s="4">
        <f t="shared" ref="Z11:Z12" si="9">(F11+J11+N11+R11+V11)/Y11</f>
        <v>1484.6666666666667</v>
      </c>
      <c r="AA11" s="6">
        <v>0</v>
      </c>
      <c r="AB11" s="4">
        <f t="shared" ref="AB11:AB12" si="10">Z11*AA11</f>
        <v>0</v>
      </c>
      <c r="AC11" s="4">
        <f t="shared" ref="AC11:AC12" si="11">(AD11/Z11)*100</f>
        <v>4.2172810035312658</v>
      </c>
      <c r="AD11" s="4">
        <f t="shared" ref="AD11:AD12" si="12">STDEVA(F11,J11,N11,R11,V11)</f>
        <v>62.612565299094186</v>
      </c>
      <c r="AE11" s="34">
        <f t="shared" ref="AE11:AE12" si="13">ROUND((Z11+AB11),2)</f>
        <v>1484.67</v>
      </c>
      <c r="AF11" s="59">
        <v>10</v>
      </c>
      <c r="AG11" s="35">
        <f t="shared" ref="AG11:AG12" si="14">AF11*AE11</f>
        <v>14846.7</v>
      </c>
      <c r="AH11" s="4">
        <f t="shared" ref="AH11:AH12" si="15">AG11</f>
        <v>14846.7</v>
      </c>
      <c r="AI11" s="4">
        <f t="shared" ref="AI11:AI12" si="16">J11*AF11</f>
        <v>14200</v>
      </c>
    </row>
    <row r="12" spans="1:35" s="1" customFormat="1" ht="45" customHeight="1" thickBot="1">
      <c r="A12" s="53">
        <v>3</v>
      </c>
      <c r="B12" s="57" t="s">
        <v>47</v>
      </c>
      <c r="C12" s="68" t="s">
        <v>49</v>
      </c>
      <c r="D12" s="69" t="s">
        <v>48</v>
      </c>
      <c r="E12" s="4" t="s">
        <v>23</v>
      </c>
      <c r="F12" s="69">
        <v>725</v>
      </c>
      <c r="G12" s="71">
        <v>0</v>
      </c>
      <c r="H12" s="69">
        <v>725</v>
      </c>
      <c r="I12" s="4" t="s">
        <v>24</v>
      </c>
      <c r="J12" s="72">
        <f t="shared" si="7"/>
        <v>665</v>
      </c>
      <c r="K12" s="71">
        <v>0</v>
      </c>
      <c r="L12" s="75">
        <v>665</v>
      </c>
      <c r="M12" s="4" t="s">
        <v>25</v>
      </c>
      <c r="N12" s="74">
        <f t="shared" si="8"/>
        <v>698</v>
      </c>
      <c r="O12" s="64">
        <v>0</v>
      </c>
      <c r="P12" s="61">
        <v>698</v>
      </c>
      <c r="Q12" s="52"/>
      <c r="R12" s="54"/>
      <c r="S12" s="54"/>
      <c r="T12" s="54"/>
      <c r="U12" s="54"/>
      <c r="V12" s="54"/>
      <c r="W12" s="54"/>
      <c r="X12" s="54"/>
      <c r="Y12" s="31">
        <v>3</v>
      </c>
      <c r="Z12" s="4">
        <f t="shared" si="9"/>
        <v>696</v>
      </c>
      <c r="AA12" s="6">
        <v>0</v>
      </c>
      <c r="AB12" s="4">
        <f t="shared" si="10"/>
        <v>0</v>
      </c>
      <c r="AC12" s="4">
        <f t="shared" si="11"/>
        <v>4.3175227589990577</v>
      </c>
      <c r="AD12" s="4">
        <f t="shared" si="12"/>
        <v>30.04995840263344</v>
      </c>
      <c r="AE12" s="34">
        <f t="shared" si="13"/>
        <v>696</v>
      </c>
      <c r="AF12" s="59">
        <v>20</v>
      </c>
      <c r="AG12" s="35">
        <f t="shared" si="14"/>
        <v>13920</v>
      </c>
      <c r="AH12" s="4">
        <f t="shared" si="15"/>
        <v>13920</v>
      </c>
      <c r="AI12" s="4">
        <f t="shared" si="16"/>
        <v>13300</v>
      </c>
    </row>
    <row r="13" spans="1:35" ht="15.75">
      <c r="A13" s="90" t="s">
        <v>1</v>
      </c>
      <c r="B13" s="90"/>
      <c r="C13" s="90"/>
      <c r="D13" s="43"/>
      <c r="E13" s="56"/>
      <c r="F13" s="45">
        <f>SUM(F10:F12)</f>
        <v>3200</v>
      </c>
      <c r="G13" s="38"/>
      <c r="H13" s="45">
        <f>SUM(H10:H12)</f>
        <v>3200</v>
      </c>
      <c r="I13" s="38"/>
      <c r="J13" s="45">
        <f>SUM(J10:J12)</f>
        <v>2940</v>
      </c>
      <c r="K13" s="38"/>
      <c r="L13" s="45">
        <f>SUM(L10:L12)</f>
        <v>2940</v>
      </c>
      <c r="M13" s="38"/>
      <c r="N13" s="45">
        <f>SUM(N10:N12)</f>
        <v>3084</v>
      </c>
      <c r="O13" s="38"/>
      <c r="P13" s="45">
        <f>SUM(P10:P12)</f>
        <v>3084</v>
      </c>
      <c r="Q13" s="38"/>
      <c r="R13" s="38"/>
      <c r="S13" s="38"/>
      <c r="T13" s="38"/>
      <c r="U13" s="38"/>
      <c r="V13" s="38"/>
      <c r="W13" s="38"/>
      <c r="X13" s="38"/>
      <c r="Y13" s="44"/>
      <c r="Z13" s="45"/>
      <c r="AA13" s="46"/>
      <c r="AB13" s="46"/>
      <c r="AC13" s="46"/>
      <c r="AD13" s="46"/>
      <c r="AE13" s="47">
        <f>SUM(AE10:AE12)</f>
        <v>3074.67</v>
      </c>
      <c r="AF13" s="4"/>
      <c r="AG13" s="45">
        <f>SUM(AG10:AG12)</f>
        <v>91346.7</v>
      </c>
      <c r="AH13" s="45"/>
      <c r="AI13" s="45">
        <f>SUM(AI10:AI12)</f>
        <v>87350</v>
      </c>
    </row>
    <row r="14" spans="1:35" ht="18.75">
      <c r="A14" s="99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17"/>
      <c r="AH14" s="79"/>
      <c r="AI14" s="80"/>
    </row>
    <row r="15" spans="1:35">
      <c r="A15" s="16"/>
      <c r="B15" s="11"/>
      <c r="C15" s="22"/>
      <c r="D15" s="12"/>
      <c r="E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2"/>
      <c r="Z15" s="10"/>
      <c r="AA15" s="10"/>
      <c r="AB15" s="11"/>
      <c r="AC15" s="11"/>
      <c r="AD15" s="11"/>
      <c r="AE15" s="11"/>
      <c r="AF15" s="39"/>
      <c r="AG15" s="17"/>
      <c r="AH15" s="79"/>
      <c r="AI15" s="80"/>
    </row>
    <row r="16" spans="1:35" ht="21" thickBot="1">
      <c r="A16" s="88" t="s">
        <v>27</v>
      </c>
      <c r="B16" s="89"/>
      <c r="C16" s="89"/>
      <c r="D16" s="89"/>
      <c r="E16" s="89"/>
      <c r="F16" s="89"/>
      <c r="G16" s="89"/>
      <c r="H16" s="89"/>
      <c r="I16" s="89"/>
      <c r="J16" s="89"/>
      <c r="K16" s="18"/>
      <c r="L16" s="18"/>
      <c r="M16" s="26">
        <f>AI13</f>
        <v>87350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3"/>
      <c r="Z16" s="18"/>
      <c r="AA16" s="18"/>
      <c r="AB16" s="18"/>
      <c r="AC16" s="18"/>
      <c r="AD16" s="18"/>
      <c r="AE16" s="18"/>
      <c r="AF16" s="40"/>
      <c r="AG16" s="19"/>
      <c r="AH16" s="79"/>
      <c r="AI16" s="80"/>
    </row>
    <row r="17" spans="1:35" ht="21" customHeight="1" thickBot="1">
      <c r="A17" s="88" t="s">
        <v>28</v>
      </c>
      <c r="B17" s="89"/>
      <c r="C17" s="89"/>
      <c r="D17" s="89"/>
      <c r="E17" s="89"/>
      <c r="F17" s="89"/>
      <c r="G17" s="89"/>
      <c r="H17" s="89"/>
      <c r="I17" s="89"/>
      <c r="J17" s="89"/>
      <c r="K17" s="20"/>
      <c r="L17" s="20"/>
      <c r="M17" s="26">
        <f>AI13</f>
        <v>87350</v>
      </c>
      <c r="N17" s="97" t="str">
        <f>SUBSTITUTE(PROPER(INDEX(n_4,MID(TEXT(M17,n0),1,1)+1)&amp;INDEX(n0x,MID(TEXT(M17,n0),2,1)+1,MID(TEXT(M17,n0),3,1)+1)&amp;IF(-MID(TEXT(M17,n0),1,3),"миллиард"&amp;VLOOKUP(MID(TEXT(M17,n0),3,1)*AND(MID(TEXT(M17,n0),2,1)-1),мил,2),"")&amp;INDEX(n_4,MID(TEXT(M17,n0),4,1)+1)&amp;INDEX(n0x,MID(TEXT(M17,n0),5,1)+1,MID(TEXT(M17,n0),6,1)+1)&amp;IF(-MID(TEXT(M17,n0),4,3),"миллион"&amp;VLOOKUP(MID(TEXT(M17,n0),6,1)*AND(MID(TEXT(M17,n0),5,1)-1),мил,2),"")&amp;INDEX(n_4,MID(TEXT(M17,n0),7,1)+1)&amp;INDEX(n1x,MID(TEXT(M17,n0),8,1)+1,MID(TEXT(M17,n0),9,1)+1)&amp;IF(-MID(TEXT(M17,n0),7,3),VLOOKUP(MID(TEXT(M17,n0),9,1)*AND(MID(TEXT(M17,n0),8,1)-1),тыс,2),"")&amp;INDEX(n_4,MID(TEXT(M17,n0),10,1)+1)&amp;INDEX(n0x,MID(TEXT(M17,n0),11,1)+1,MID(TEXT(M17,n0),12,1)+1)),"z"," ")&amp;IF(TRUNC(TEXT(M17,n0)),"","Ноль ")&amp;"рубл"&amp;VLOOKUP(MOD(MAX(MOD(MID(TEXT(M17,n0),11,2)-11,100),9),10),{0,"ь ";1,"я ";4,"ей "},2)&amp;RIGHT(TEXT(M17,n0),2)&amp;" копе"&amp;VLOOKUP(MOD(MAX(MOD(RIGHT(TEXT(M17,n0),2)-11,100),9),10),{0,"йка";1,"йки";4,"ек"},2)</f>
        <v>Восемьдесят семь тысяч триста пятьдесят рублей 00 копеек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8"/>
      <c r="AH17" s="81"/>
      <c r="AI17" s="82"/>
    </row>
  </sheetData>
  <mergeCells count="45">
    <mergeCell ref="AE1:AG1"/>
    <mergeCell ref="A3:AG3"/>
    <mergeCell ref="A2:AG2"/>
    <mergeCell ref="N17:AG17"/>
    <mergeCell ref="A14:AF14"/>
    <mergeCell ref="AC6:AC9"/>
    <mergeCell ref="AD6:AD9"/>
    <mergeCell ref="AA6:AB8"/>
    <mergeCell ref="AE6:AE9"/>
    <mergeCell ref="N8:N9"/>
    <mergeCell ref="K8:L8"/>
    <mergeCell ref="M7:P7"/>
    <mergeCell ref="O8:P8"/>
    <mergeCell ref="AF6:AF9"/>
    <mergeCell ref="AG6:AG9"/>
    <mergeCell ref="U7:X7"/>
    <mergeCell ref="U8:U9"/>
    <mergeCell ref="V8:V9"/>
    <mergeCell ref="W8:X8"/>
    <mergeCell ref="A17:J17"/>
    <mergeCell ref="A13:C13"/>
    <mergeCell ref="F8:F9"/>
    <mergeCell ref="G8:H8"/>
    <mergeCell ref="J8:J9"/>
    <mergeCell ref="A6:A9"/>
    <mergeCell ref="C6:C9"/>
    <mergeCell ref="D6:D9"/>
    <mergeCell ref="B6:B9"/>
    <mergeCell ref="A16:J16"/>
    <mergeCell ref="AH6:AH9"/>
    <mergeCell ref="AI6:AI9"/>
    <mergeCell ref="A4:AI4"/>
    <mergeCell ref="AH14:AI17"/>
    <mergeCell ref="K5:M5"/>
    <mergeCell ref="Z6:Z9"/>
    <mergeCell ref="M8:M9"/>
    <mergeCell ref="E7:H7"/>
    <mergeCell ref="E8:E9"/>
    <mergeCell ref="I7:L7"/>
    <mergeCell ref="I8:I9"/>
    <mergeCell ref="E6:X6"/>
    <mergeCell ref="Q7:T7"/>
    <mergeCell ref="Q8:Q9"/>
    <mergeCell ref="R8:R9"/>
    <mergeCell ref="S8:T8"/>
  </mergeCells>
  <phoneticPr fontId="19" type="noConversion"/>
  <pageMargins left="0.39370078740157483" right="0.39370078740157483" top="0.39370078740157483" bottom="0.39370078740157483" header="0.11811023622047245" footer="0.11811023622047245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18"/>
  <sheetViews>
    <sheetView workbookViewId="0">
      <selection activeCell="O6" sqref="O6"/>
    </sheetView>
  </sheetViews>
  <sheetFormatPr defaultRowHeight="15"/>
  <sheetData>
    <row r="2" spans="3:15">
      <c r="C2" s="41" t="s">
        <v>5</v>
      </c>
      <c r="G2" s="41" t="s">
        <v>5</v>
      </c>
    </row>
    <row r="3" spans="3:15">
      <c r="C3" s="41" t="s">
        <v>5</v>
      </c>
      <c r="G3" s="41" t="s">
        <v>5</v>
      </c>
    </row>
    <row r="4" spans="3:15">
      <c r="C4" s="41" t="s">
        <v>32</v>
      </c>
      <c r="G4" s="41" t="s">
        <v>32</v>
      </c>
    </row>
    <row r="5" spans="3:15">
      <c r="C5" s="41" t="s">
        <v>32</v>
      </c>
      <c r="G5" s="41" t="s">
        <v>32</v>
      </c>
    </row>
    <row r="6" spans="3:15">
      <c r="C6" s="41" t="s">
        <v>32</v>
      </c>
      <c r="G6" s="41" t="s">
        <v>32</v>
      </c>
      <c r="O6" s="42" t="s">
        <v>43</v>
      </c>
    </row>
    <row r="7" spans="3:15">
      <c r="C7" s="41" t="s">
        <v>32</v>
      </c>
      <c r="G7" s="41" t="s">
        <v>32</v>
      </c>
    </row>
    <row r="8" spans="3:15">
      <c r="C8" s="41" t="s">
        <v>32</v>
      </c>
      <c r="G8" s="41" t="s">
        <v>32</v>
      </c>
    </row>
    <row r="9" spans="3:15">
      <c r="C9" s="41" t="s">
        <v>33</v>
      </c>
      <c r="G9" s="41" t="s">
        <v>33</v>
      </c>
    </row>
    <row r="10" spans="3:15">
      <c r="C10" s="41" t="s">
        <v>32</v>
      </c>
      <c r="G10" s="41" t="s">
        <v>32</v>
      </c>
    </row>
    <row r="11" spans="3:15">
      <c r="C11" s="41" t="s">
        <v>33</v>
      </c>
      <c r="G11" s="41" t="s">
        <v>33</v>
      </c>
    </row>
    <row r="12" spans="3:15">
      <c r="C12" s="41" t="s">
        <v>32</v>
      </c>
      <c r="G12" s="41" t="s">
        <v>32</v>
      </c>
    </row>
    <row r="13" spans="3:15">
      <c r="C13" s="41" t="s">
        <v>33</v>
      </c>
      <c r="G13" s="41" t="s">
        <v>33</v>
      </c>
    </row>
    <row r="14" spans="3:15">
      <c r="C14" s="41" t="s">
        <v>32</v>
      </c>
      <c r="G14" s="41" t="s">
        <v>32</v>
      </c>
    </row>
    <row r="15" spans="3:15">
      <c r="C15" s="41" t="s">
        <v>33</v>
      </c>
      <c r="G15" s="41" t="s">
        <v>33</v>
      </c>
    </row>
    <row r="16" spans="3:15">
      <c r="C16" s="41" t="s">
        <v>32</v>
      </c>
      <c r="G16" s="41" t="s">
        <v>32</v>
      </c>
    </row>
    <row r="17" spans="3:7">
      <c r="C17" s="41" t="s">
        <v>33</v>
      </c>
      <c r="G17" s="41" t="s">
        <v>33</v>
      </c>
    </row>
    <row r="18" spans="3:7">
      <c r="C18" s="41" t="s">
        <v>32</v>
      </c>
      <c r="G18" s="41" t="s">
        <v>32</v>
      </c>
    </row>
    <row r="19" spans="3:7">
      <c r="C19" s="41" t="s">
        <v>34</v>
      </c>
      <c r="G19" s="41" t="s">
        <v>34</v>
      </c>
    </row>
    <row r="20" spans="3:7">
      <c r="C20" s="41" t="s">
        <v>33</v>
      </c>
      <c r="G20" s="41" t="s">
        <v>33</v>
      </c>
    </row>
    <row r="21" spans="3:7">
      <c r="C21" s="41" t="s">
        <v>33</v>
      </c>
      <c r="G21" s="41" t="s">
        <v>33</v>
      </c>
    </row>
    <row r="22" spans="3:7">
      <c r="C22" s="41" t="s">
        <v>32</v>
      </c>
      <c r="G22" s="41" t="s">
        <v>32</v>
      </c>
    </row>
    <row r="23" spans="3:7">
      <c r="C23" s="41" t="s">
        <v>32</v>
      </c>
      <c r="G23" s="41" t="s">
        <v>32</v>
      </c>
    </row>
    <row r="24" spans="3:7">
      <c r="C24" s="41" t="s">
        <v>32</v>
      </c>
      <c r="G24" s="41" t="s">
        <v>32</v>
      </c>
    </row>
    <row r="25" spans="3:7">
      <c r="C25" s="41" t="s">
        <v>34</v>
      </c>
      <c r="G25" s="41" t="s">
        <v>34</v>
      </c>
    </row>
    <row r="26" spans="3:7">
      <c r="C26" s="41" t="s">
        <v>33</v>
      </c>
      <c r="G26" s="41" t="s">
        <v>33</v>
      </c>
    </row>
    <row r="27" spans="3:7">
      <c r="C27" s="41" t="s">
        <v>5</v>
      </c>
      <c r="G27" s="41" t="s">
        <v>5</v>
      </c>
    </row>
    <row r="28" spans="3:7">
      <c r="C28" s="41" t="s">
        <v>32</v>
      </c>
      <c r="G28" s="41" t="s">
        <v>32</v>
      </c>
    </row>
    <row r="29" spans="3:7">
      <c r="C29" s="41" t="s">
        <v>32</v>
      </c>
      <c r="G29" s="41" t="s">
        <v>32</v>
      </c>
    </row>
    <row r="30" spans="3:7">
      <c r="C30" s="41" t="s">
        <v>32</v>
      </c>
      <c r="G30" s="41" t="s">
        <v>32</v>
      </c>
    </row>
    <row r="31" spans="3:7">
      <c r="C31" s="41" t="s">
        <v>32</v>
      </c>
      <c r="G31" s="41" t="s">
        <v>32</v>
      </c>
    </row>
    <row r="32" spans="3:7">
      <c r="C32" s="41" t="s">
        <v>32</v>
      </c>
      <c r="G32" s="41" t="s">
        <v>32</v>
      </c>
    </row>
    <row r="33" spans="3:7">
      <c r="C33" s="41" t="s">
        <v>5</v>
      </c>
      <c r="G33" s="41" t="s">
        <v>5</v>
      </c>
    </row>
    <row r="34" spans="3:7">
      <c r="C34" s="41" t="s">
        <v>5</v>
      </c>
      <c r="G34" s="41" t="s">
        <v>5</v>
      </c>
    </row>
    <row r="35" spans="3:7">
      <c r="C35" s="41" t="s">
        <v>32</v>
      </c>
      <c r="G35" s="41" t="s">
        <v>32</v>
      </c>
    </row>
    <row r="36" spans="3:7">
      <c r="C36" s="41" t="s">
        <v>34</v>
      </c>
      <c r="G36" s="41" t="s">
        <v>34</v>
      </c>
    </row>
    <row r="37" spans="3:7">
      <c r="C37" s="41" t="s">
        <v>5</v>
      </c>
      <c r="G37" s="41" t="s">
        <v>5</v>
      </c>
    </row>
    <row r="38" spans="3:7">
      <c r="C38" s="41" t="s">
        <v>5</v>
      </c>
      <c r="G38" s="41" t="s">
        <v>5</v>
      </c>
    </row>
    <row r="39" spans="3:7">
      <c r="C39" s="41" t="s">
        <v>33</v>
      </c>
      <c r="G39" s="41" t="s">
        <v>33</v>
      </c>
    </row>
    <row r="40" spans="3:7">
      <c r="C40" s="41" t="s">
        <v>5</v>
      </c>
      <c r="G40" s="41" t="s">
        <v>5</v>
      </c>
    </row>
    <row r="41" spans="3:7">
      <c r="C41" s="41" t="s">
        <v>32</v>
      </c>
      <c r="G41" s="41" t="s">
        <v>32</v>
      </c>
    </row>
    <row r="42" spans="3:7">
      <c r="C42" s="41" t="s">
        <v>33</v>
      </c>
      <c r="G42" s="41" t="s">
        <v>33</v>
      </c>
    </row>
    <row r="43" spans="3:7">
      <c r="C43" s="41" t="s">
        <v>32</v>
      </c>
      <c r="G43" s="41" t="s">
        <v>32</v>
      </c>
    </row>
    <row r="44" spans="3:7">
      <c r="C44" s="41" t="s">
        <v>33</v>
      </c>
      <c r="G44" s="41" t="s">
        <v>33</v>
      </c>
    </row>
    <row r="45" spans="3:7">
      <c r="C45" s="41" t="s">
        <v>32</v>
      </c>
      <c r="G45" s="41" t="s">
        <v>32</v>
      </c>
    </row>
    <row r="46" spans="3:7">
      <c r="C46" s="41" t="s">
        <v>33</v>
      </c>
      <c r="G46" s="41" t="s">
        <v>33</v>
      </c>
    </row>
    <row r="47" spans="3:7">
      <c r="C47" s="41" t="s">
        <v>35</v>
      </c>
      <c r="G47" s="41" t="s">
        <v>35</v>
      </c>
    </row>
    <row r="48" spans="3:7">
      <c r="C48" s="41" t="s">
        <v>34</v>
      </c>
      <c r="G48" s="41" t="s">
        <v>34</v>
      </c>
    </row>
    <row r="49" spans="3:7">
      <c r="C49" s="41" t="s">
        <v>36</v>
      </c>
      <c r="G49" s="41" t="s">
        <v>36</v>
      </c>
    </row>
    <row r="50" spans="3:7">
      <c r="C50" s="41" t="s">
        <v>33</v>
      </c>
      <c r="G50" s="41" t="s">
        <v>33</v>
      </c>
    </row>
    <row r="51" spans="3:7">
      <c r="C51" s="41" t="s">
        <v>33</v>
      </c>
      <c r="G51" s="41" t="s">
        <v>33</v>
      </c>
    </row>
    <row r="52" spans="3:7">
      <c r="C52" s="41" t="s">
        <v>5</v>
      </c>
      <c r="G52" s="41" t="s">
        <v>5</v>
      </c>
    </row>
    <row r="53" spans="3:7">
      <c r="C53" s="41" t="s">
        <v>5</v>
      </c>
      <c r="G53" s="41" t="s">
        <v>5</v>
      </c>
    </row>
    <row r="54" spans="3:7">
      <c r="C54" s="41" t="s">
        <v>5</v>
      </c>
      <c r="G54" s="41" t="s">
        <v>5</v>
      </c>
    </row>
    <row r="55" spans="3:7">
      <c r="C55" s="41" t="s">
        <v>32</v>
      </c>
      <c r="G55" s="41" t="s">
        <v>32</v>
      </c>
    </row>
    <row r="56" spans="3:7">
      <c r="C56" s="41" t="s">
        <v>32</v>
      </c>
      <c r="G56" s="41" t="s">
        <v>32</v>
      </c>
    </row>
    <row r="57" spans="3:7">
      <c r="C57" s="41" t="s">
        <v>32</v>
      </c>
      <c r="G57" s="41" t="s">
        <v>32</v>
      </c>
    </row>
    <row r="58" spans="3:7">
      <c r="C58" s="41" t="s">
        <v>32</v>
      </c>
      <c r="G58" s="41" t="s">
        <v>32</v>
      </c>
    </row>
    <row r="59" spans="3:7">
      <c r="C59" s="41" t="s">
        <v>32</v>
      </c>
      <c r="G59" s="41" t="s">
        <v>32</v>
      </c>
    </row>
    <row r="60" spans="3:7">
      <c r="C60" s="41" t="s">
        <v>33</v>
      </c>
      <c r="G60" s="41" t="s">
        <v>33</v>
      </c>
    </row>
    <row r="61" spans="3:7">
      <c r="C61" s="41" t="s">
        <v>32</v>
      </c>
      <c r="G61" s="41" t="s">
        <v>32</v>
      </c>
    </row>
    <row r="62" spans="3:7">
      <c r="C62" s="41" t="s">
        <v>32</v>
      </c>
      <c r="G62" s="41" t="s">
        <v>32</v>
      </c>
    </row>
    <row r="63" spans="3:7">
      <c r="C63" s="41" t="s">
        <v>5</v>
      </c>
      <c r="G63" s="41" t="s">
        <v>5</v>
      </c>
    </row>
    <row r="64" spans="3:7">
      <c r="C64" s="41" t="s">
        <v>5</v>
      </c>
      <c r="G64" s="41" t="s">
        <v>5</v>
      </c>
    </row>
    <row r="65" spans="3:7">
      <c r="C65" s="41" t="s">
        <v>37</v>
      </c>
      <c r="G65" s="41" t="s">
        <v>37</v>
      </c>
    </row>
    <row r="66" spans="3:7">
      <c r="C66" s="41" t="s">
        <v>32</v>
      </c>
      <c r="G66" s="41" t="s">
        <v>32</v>
      </c>
    </row>
    <row r="67" spans="3:7">
      <c r="C67" s="41" t="s">
        <v>5</v>
      </c>
      <c r="G67" s="41" t="s">
        <v>5</v>
      </c>
    </row>
    <row r="68" spans="3:7">
      <c r="C68" s="41" t="s">
        <v>5</v>
      </c>
      <c r="G68" s="41" t="s">
        <v>5</v>
      </c>
    </row>
    <row r="69" spans="3:7">
      <c r="C69" s="41" t="s">
        <v>37</v>
      </c>
      <c r="G69" s="41" t="s">
        <v>37</v>
      </c>
    </row>
    <row r="70" spans="3:7">
      <c r="C70" s="41" t="s">
        <v>32</v>
      </c>
      <c r="G70" s="41" t="s">
        <v>32</v>
      </c>
    </row>
    <row r="71" spans="3:7">
      <c r="C71" s="41" t="s">
        <v>5</v>
      </c>
      <c r="G71" s="41" t="s">
        <v>5</v>
      </c>
    </row>
    <row r="72" spans="3:7">
      <c r="C72" s="41" t="s">
        <v>5</v>
      </c>
      <c r="G72" s="41" t="s">
        <v>5</v>
      </c>
    </row>
    <row r="73" spans="3:7">
      <c r="C73" s="41" t="s">
        <v>5</v>
      </c>
      <c r="G73" s="41" t="s">
        <v>5</v>
      </c>
    </row>
    <row r="74" spans="3:7">
      <c r="C74" s="41" t="s">
        <v>32</v>
      </c>
      <c r="G74" s="41" t="s">
        <v>32</v>
      </c>
    </row>
    <row r="75" spans="3:7">
      <c r="C75" s="41" t="s">
        <v>32</v>
      </c>
      <c r="G75" s="41" t="s">
        <v>32</v>
      </c>
    </row>
    <row r="76" spans="3:7">
      <c r="C76" s="41" t="s">
        <v>32</v>
      </c>
      <c r="G76" s="41" t="s">
        <v>32</v>
      </c>
    </row>
    <row r="77" spans="3:7">
      <c r="C77" s="41" t="s">
        <v>32</v>
      </c>
      <c r="G77" s="41" t="s">
        <v>32</v>
      </c>
    </row>
    <row r="78" spans="3:7">
      <c r="C78" s="41" t="s">
        <v>32</v>
      </c>
      <c r="G78" s="41" t="s">
        <v>32</v>
      </c>
    </row>
    <row r="79" spans="3:7">
      <c r="C79" s="41" t="s">
        <v>33</v>
      </c>
      <c r="G79" s="41" t="s">
        <v>33</v>
      </c>
    </row>
    <row r="80" spans="3:7">
      <c r="C80" s="41" t="s">
        <v>32</v>
      </c>
      <c r="G80" s="41" t="s">
        <v>32</v>
      </c>
    </row>
    <row r="81" spans="3:7">
      <c r="C81" s="41" t="s">
        <v>32</v>
      </c>
      <c r="G81" s="41" t="s">
        <v>32</v>
      </c>
    </row>
    <row r="82" spans="3:7">
      <c r="C82" s="41" t="s">
        <v>5</v>
      </c>
      <c r="G82" s="41" t="s">
        <v>5</v>
      </c>
    </row>
    <row r="83" spans="3:7">
      <c r="C83" s="41" t="s">
        <v>32</v>
      </c>
      <c r="G83" s="41" t="s">
        <v>32</v>
      </c>
    </row>
    <row r="84" spans="3:7">
      <c r="C84" s="41" t="s">
        <v>32</v>
      </c>
      <c r="G84" s="41" t="s">
        <v>32</v>
      </c>
    </row>
    <row r="85" spans="3:7">
      <c r="C85" s="41" t="s">
        <v>32</v>
      </c>
      <c r="G85" s="41" t="s">
        <v>32</v>
      </c>
    </row>
    <row r="86" spans="3:7">
      <c r="C86" s="41" t="s">
        <v>32</v>
      </c>
      <c r="G86" s="41" t="s">
        <v>32</v>
      </c>
    </row>
    <row r="87" spans="3:7">
      <c r="C87" s="41" t="s">
        <v>32</v>
      </c>
      <c r="G87" s="41" t="s">
        <v>32</v>
      </c>
    </row>
    <row r="88" spans="3:7">
      <c r="C88" s="41" t="s">
        <v>32</v>
      </c>
      <c r="G88" s="41" t="s">
        <v>32</v>
      </c>
    </row>
    <row r="89" spans="3:7">
      <c r="C89" s="41" t="s">
        <v>35</v>
      </c>
      <c r="G89" s="41" t="s">
        <v>35</v>
      </c>
    </row>
    <row r="90" spans="3:7">
      <c r="C90" s="41" t="s">
        <v>5</v>
      </c>
      <c r="G90" s="41" t="s">
        <v>5</v>
      </c>
    </row>
    <row r="91" spans="3:7">
      <c r="C91" s="41" t="s">
        <v>38</v>
      </c>
      <c r="G91" s="41" t="s">
        <v>38</v>
      </c>
    </row>
    <row r="92" spans="3:7">
      <c r="C92" s="41" t="s">
        <v>5</v>
      </c>
      <c r="G92" s="41" t="s">
        <v>5</v>
      </c>
    </row>
    <row r="93" spans="3:7">
      <c r="C93" s="41" t="s">
        <v>32</v>
      </c>
      <c r="G93" s="41" t="s">
        <v>32</v>
      </c>
    </row>
    <row r="94" spans="3:7">
      <c r="C94" s="41" t="s">
        <v>32</v>
      </c>
      <c r="G94" s="41" t="s">
        <v>32</v>
      </c>
    </row>
    <row r="95" spans="3:7">
      <c r="C95" s="41" t="s">
        <v>32</v>
      </c>
      <c r="G95" s="41" t="s">
        <v>32</v>
      </c>
    </row>
    <row r="96" spans="3:7">
      <c r="C96" s="41" t="s">
        <v>32</v>
      </c>
      <c r="G96" s="41" t="s">
        <v>32</v>
      </c>
    </row>
    <row r="97" spans="3:7">
      <c r="C97" s="41" t="s">
        <v>32</v>
      </c>
      <c r="G97" s="41" t="s">
        <v>32</v>
      </c>
    </row>
    <row r="98" spans="3:7">
      <c r="C98" s="41" t="s">
        <v>33</v>
      </c>
      <c r="G98" s="41" t="s">
        <v>33</v>
      </c>
    </row>
    <row r="99" spans="3:7">
      <c r="C99" s="41" t="s">
        <v>32</v>
      </c>
      <c r="G99" s="41" t="s">
        <v>32</v>
      </c>
    </row>
    <row r="100" spans="3:7">
      <c r="C100" s="41" t="s">
        <v>5</v>
      </c>
      <c r="G100" s="41" t="s">
        <v>5</v>
      </c>
    </row>
    <row r="101" spans="3:7">
      <c r="C101" s="41" t="s">
        <v>39</v>
      </c>
      <c r="G101" s="41" t="s">
        <v>39</v>
      </c>
    </row>
    <row r="102" spans="3:7">
      <c r="C102" s="41" t="s">
        <v>33</v>
      </c>
      <c r="G102" s="41" t="s">
        <v>33</v>
      </c>
    </row>
    <row r="103" spans="3:7">
      <c r="C103" s="41" t="s">
        <v>33</v>
      </c>
      <c r="G103" s="41" t="s">
        <v>33</v>
      </c>
    </row>
    <row r="104" spans="3:7">
      <c r="C104" s="41" t="s">
        <v>35</v>
      </c>
      <c r="G104" s="41" t="s">
        <v>35</v>
      </c>
    </row>
    <row r="105" spans="3:7">
      <c r="C105" s="41" t="s">
        <v>5</v>
      </c>
      <c r="G105" s="41" t="s">
        <v>5</v>
      </c>
    </row>
    <row r="106" spans="3:7">
      <c r="C106" s="41" t="s">
        <v>33</v>
      </c>
      <c r="G106" s="41" t="s">
        <v>33</v>
      </c>
    </row>
    <row r="107" spans="3:7">
      <c r="C107" s="41" t="s">
        <v>33</v>
      </c>
      <c r="G107" s="41" t="s">
        <v>33</v>
      </c>
    </row>
    <row r="108" spans="3:7">
      <c r="C108" s="41" t="s">
        <v>40</v>
      </c>
      <c r="G108" s="41" t="s">
        <v>40</v>
      </c>
    </row>
    <row r="109" spans="3:7">
      <c r="C109" s="41" t="s">
        <v>5</v>
      </c>
      <c r="G109" s="41" t="s">
        <v>5</v>
      </c>
    </row>
    <row r="110" spans="3:7">
      <c r="C110" s="41" t="s">
        <v>33</v>
      </c>
      <c r="G110" s="41" t="s">
        <v>33</v>
      </c>
    </row>
    <row r="111" spans="3:7">
      <c r="C111" s="41" t="s">
        <v>33</v>
      </c>
      <c r="G111" s="41" t="s">
        <v>33</v>
      </c>
    </row>
    <row r="112" spans="3:7">
      <c r="C112" s="41" t="s">
        <v>33</v>
      </c>
      <c r="G112" s="41" t="s">
        <v>33</v>
      </c>
    </row>
    <row r="113" spans="3:7">
      <c r="C113" s="41" t="s">
        <v>33</v>
      </c>
      <c r="G113" s="41" t="s">
        <v>33</v>
      </c>
    </row>
    <row r="114" spans="3:7">
      <c r="C114" s="41" t="s">
        <v>32</v>
      </c>
      <c r="G114" s="41" t="s">
        <v>32</v>
      </c>
    </row>
    <row r="115" spans="3:7">
      <c r="C115" s="41" t="s">
        <v>5</v>
      </c>
      <c r="G115" s="41" t="s">
        <v>5</v>
      </c>
    </row>
    <row r="116" spans="3:7">
      <c r="C116" s="41" t="s">
        <v>33</v>
      </c>
      <c r="G116" s="41" t="s">
        <v>33</v>
      </c>
    </row>
    <row r="117" spans="3:7">
      <c r="C117" s="41" t="s">
        <v>41</v>
      </c>
      <c r="G117" s="41" t="s">
        <v>41</v>
      </c>
    </row>
    <row r="118" spans="3:7">
      <c r="C118" s="41" t="s">
        <v>32</v>
      </c>
      <c r="G118" s="4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2026-06-16T10:30:06Z</dcterms:modified>
</cp:coreProperties>
</file>