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Q10" i="2" l="1"/>
  <c r="Q11" i="2"/>
  <c r="Q12" i="2"/>
  <c r="Q13" i="2"/>
  <c r="Q14" i="2"/>
  <c r="Q15" i="2"/>
  <c r="Q16" i="2"/>
  <c r="Q18" i="2"/>
  <c r="Q19" i="2"/>
  <c r="Q20" i="2"/>
  <c r="Q21" i="2"/>
  <c r="Q22" i="2"/>
  <c r="Q23" i="2"/>
  <c r="Q24" i="2"/>
  <c r="Q25" i="2"/>
  <c r="Q26" i="2"/>
  <c r="Q27" i="2"/>
  <c r="P10" i="2"/>
  <c r="P11" i="2"/>
  <c r="P12" i="2"/>
  <c r="P13" i="2"/>
  <c r="P14" i="2"/>
  <c r="P15" i="2"/>
  <c r="P16" i="2"/>
  <c r="P17" i="2"/>
  <c r="Q17" i="2" s="1"/>
  <c r="P18" i="2"/>
  <c r="P19" i="2"/>
  <c r="P20" i="2"/>
  <c r="P21" i="2"/>
  <c r="P22" i="2"/>
  <c r="P23" i="2"/>
  <c r="P24" i="2"/>
  <c r="P25" i="2"/>
  <c r="P26" i="2"/>
  <c r="P27" i="2"/>
  <c r="O10" i="2"/>
  <c r="O11" i="2"/>
  <c r="O12" i="2"/>
  <c r="O13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N10" i="2"/>
  <c r="N11" i="2"/>
  <c r="N12" i="2"/>
  <c r="N13" i="2"/>
  <c r="N14" i="2"/>
  <c r="N15" i="2"/>
  <c r="N16" i="2"/>
  <c r="N18" i="2"/>
  <c r="N19" i="2"/>
  <c r="N20" i="2"/>
  <c r="N21" i="2"/>
  <c r="N22" i="2"/>
  <c r="N23" i="2"/>
  <c r="N24" i="2"/>
  <c r="N25" i="2"/>
  <c r="N26" i="2"/>
  <c r="N27" i="2"/>
  <c r="L10" i="2"/>
  <c r="L11" i="2"/>
  <c r="L12" i="2"/>
  <c r="L13" i="2"/>
  <c r="L14" i="2"/>
  <c r="L15" i="2"/>
  <c r="L16" i="2"/>
  <c r="L18" i="2"/>
  <c r="L19" i="2"/>
  <c r="L20" i="2"/>
  <c r="L21" i="2"/>
  <c r="L22" i="2"/>
  <c r="L23" i="2"/>
  <c r="L24" i="2"/>
  <c r="L25" i="2"/>
  <c r="L26" i="2"/>
  <c r="L27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J10" i="2"/>
  <c r="J11" i="2"/>
  <c r="J12" i="2"/>
  <c r="J13" i="2"/>
  <c r="J14" i="2"/>
  <c r="J15" i="2"/>
  <c r="J16" i="2"/>
  <c r="J17" i="2"/>
  <c r="L17" i="2" s="1"/>
  <c r="N17" i="2" s="1"/>
  <c r="O17" i="2" s="1"/>
  <c r="J18" i="2"/>
  <c r="J19" i="2"/>
  <c r="J20" i="2"/>
  <c r="J21" i="2"/>
  <c r="J22" i="2"/>
  <c r="J23" i="2"/>
  <c r="J24" i="2"/>
  <c r="J25" i="2"/>
  <c r="J26" i="2"/>
  <c r="J27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Q28" i="2" l="1"/>
  <c r="O28" i="2"/>
  <c r="K9" i="2"/>
  <c r="F9" i="2"/>
  <c r="H9" i="2"/>
  <c r="J9" i="2"/>
  <c r="P9" i="2"/>
  <c r="Q9" i="2" s="1"/>
  <c r="L9" i="2" l="1"/>
  <c r="N9" i="2" s="1"/>
  <c r="O9" i="2" s="1"/>
</calcChain>
</file>

<file path=xl/sharedStrings.xml><?xml version="1.0" encoding="utf-8"?>
<sst xmlns="http://schemas.openxmlformats.org/spreadsheetml/2006/main" count="69" uniqueCount="47">
  <si>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</si>
  <si>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</si>
  <si>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</si>
  <si>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</si>
  <si>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</si>
  <si>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</si>
  <si>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</si>
  <si>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</si>
  <si>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</si>
  <si>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</si>
  <si>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</si>
  <si>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</si>
  <si>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</si>
  <si>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</si>
  <si>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</si>
  <si>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</si>
  <si>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</si>
  <si>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</si>
  <si>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</si>
  <si>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</si>
  <si>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</si>
  <si>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</si>
  <si>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КП-4775 от 13.07.2026 г.)</t>
    </r>
  </si>
  <si>
    <t>Поставка электрокардиографа «АКСИОН»</t>
  </si>
  <si>
    <t>Воздуховод орофарингеальный</t>
  </si>
  <si>
    <t>Воздуховод назофарингеальный</t>
  </si>
  <si>
    <t>Ларингоскоп для экстренной медицины ЛЭМ-02/ВО-ВЗРОСЛЫЙ</t>
  </si>
  <si>
    <t xml:space="preserve">Бандаж Израильский </t>
  </si>
  <si>
    <t>Дозатор пипеточный Stegler, модель: Дозатор 1-канальный с переменным объемом дозирования (1000-10000 мкл) SVA-1-1000-10000 с поверкой</t>
  </si>
  <si>
    <t>Тактический жгут турникет тип САТ (пластиковый зажим)</t>
  </si>
  <si>
    <t>Изотермическое одеяло</t>
  </si>
  <si>
    <t>Набор для коникотомии Нео-пласт</t>
  </si>
  <si>
    <t>Набор для плеврального дренажа Плеврокан Б,  малый (арт. 4462505)</t>
  </si>
  <si>
    <t xml:space="preserve">Бинт медицинский эластичный компрессионный телесный цвет 5,0 </t>
  </si>
  <si>
    <t>Ларингоскоп для экстренной медицины ЛЭМ-02/ВО-ДЕТСКИЙ</t>
  </si>
  <si>
    <t>Игла декомпрессионная (для пневмоторакса)</t>
  </si>
  <si>
    <t>Носилки медицинские</t>
  </si>
  <si>
    <t>Носилки-матрас вакуумные взрослые</t>
  </si>
  <si>
    <t>Валик медицинский ортопедический противопролежневый из кожи ПВХ с наполнителем 50х15 см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</si>
  <si>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ОП-0038 от 15.07.2026 г.)</t>
    </r>
  </si>
  <si>
    <t xml:space="preserve"> Источники ценовой информации № 2 (№ 206 от 15.07.2026 г.)</t>
  </si>
  <si>
    <t>Начальной (максимальной) цены контракта составляет 560 020 (Пятьсот шестьдесят тысяч двадцать) рублей 00 копеек.</t>
  </si>
  <si>
    <t>04.08.2026 г.</t>
  </si>
  <si>
    <t>Жгут кровоостанавливающий рифленый Альфа, Россия</t>
  </si>
  <si>
    <t>Жгут кровоостанавливающий Эсмарха</t>
  </si>
  <si>
    <t>Шовный набор Шелк (3/0 колющая игла)</t>
  </si>
  <si>
    <t>Кетгут нить желтая 75см 5/0 (1,5) 1 игла колющая 1/2 20мм 25шт Линтекс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</si>
</sst>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1" fillId="0" borderId="2" xfId="0" applyFont="1" applyBorder="1" applyAlignment="1">
      <alignment vertical="top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10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27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30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30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topLeftCell="J14" workbookViewId="0">
      <selection activeCell="E23" sqref="E23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7109375" style="1" customWidth="1"/>
    <col min="8" max="8" width="11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3" ht="36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8"/>
      <c r="W1" s="8"/>
    </row>
    <row r="2" spans="1:23" x14ac:dyDescent="0.25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8"/>
      <c r="W2" s="8"/>
    </row>
    <row r="3" spans="1:2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3" x14ac:dyDescent="0.25">
      <c r="A4" s="39" t="s">
        <v>19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8"/>
      <c r="W4" s="8"/>
    </row>
    <row r="5" spans="1:23" x14ac:dyDescent="0.25">
      <c r="A5" s="40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8"/>
      <c r="W5" s="8"/>
    </row>
    <row r="6" spans="1:23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8"/>
      <c r="W6" s="8"/>
    </row>
    <row r="7" spans="1:23" ht="46.5" customHeight="1" x14ac:dyDescent="0.25">
      <c r="A7" s="31" t="s">
        <v>16</v>
      </c>
      <c r="B7" s="31" t="s">
        <v>15</v>
      </c>
      <c r="C7" s="31" t="s">
        <v>14</v>
      </c>
      <c r="D7" s="31" t="s">
        <v>13</v>
      </c>
      <c r="E7" s="33" t="s">
        <v>39</v>
      </c>
      <c r="F7" s="33"/>
      <c r="G7" s="33" t="s">
        <v>40</v>
      </c>
      <c r="H7" s="33"/>
      <c r="I7" s="33" t="s">
        <v>22</v>
      </c>
      <c r="J7" s="33"/>
      <c r="K7" s="31" t="s">
        <v>12</v>
      </c>
      <c r="L7" s="31" t="s">
        <v>11</v>
      </c>
      <c r="M7" s="31" t="s">
        <v>10</v>
      </c>
      <c r="N7" s="31" t="s">
        <v>9</v>
      </c>
      <c r="O7" s="31" t="s">
        <v>8</v>
      </c>
      <c r="P7" s="32" t="s">
        <v>7</v>
      </c>
      <c r="Q7" s="32" t="s">
        <v>6</v>
      </c>
    </row>
    <row r="8" spans="1:23" ht="84.75" customHeight="1" x14ac:dyDescent="0.25">
      <c r="A8" s="31"/>
      <c r="B8" s="31"/>
      <c r="C8" s="31"/>
      <c r="D8" s="31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31"/>
      <c r="L8" s="31"/>
      <c r="M8" s="31"/>
      <c r="N8" s="31"/>
      <c r="O8" s="31"/>
      <c r="P8" s="32"/>
      <c r="Q8" s="32"/>
    </row>
    <row r="9" spans="1:23" ht="16.5" customHeight="1" x14ac:dyDescent="0.25">
      <c r="A9" s="13">
        <v>1</v>
      </c>
      <c r="B9" s="21" t="s">
        <v>44</v>
      </c>
      <c r="C9" s="14" t="s">
        <v>21</v>
      </c>
      <c r="D9" s="14">
        <v>10</v>
      </c>
      <c r="E9" s="15">
        <v>290</v>
      </c>
      <c r="F9" s="16">
        <f>E9-(E9/(100+M9)*M9)</f>
        <v>263.63636363636363</v>
      </c>
      <c r="G9" s="16">
        <v>300</v>
      </c>
      <c r="H9" s="16">
        <f>G9-(G9/(100+M9)*M9)</f>
        <v>272.72727272727275</v>
      </c>
      <c r="I9" s="16">
        <v>280</v>
      </c>
      <c r="J9" s="16">
        <f>I9-(I9/(100+M9)*M9)</f>
        <v>254.54545454545456</v>
      </c>
      <c r="K9" s="17">
        <f>(SQRT(((E9-AVERAGE(I9,E9,G9))^2+(I9-AVERAGE(I9,E9,G9))^2+(G9-AVERAGE(E9,G9,I9))^2)/2))/AVERAGE(I9,E9,G9)*100</f>
        <v>3.4482758620689653</v>
      </c>
      <c r="L9" s="18">
        <f>AVERAGE(F9,J9,H9)</f>
        <v>263.63636363636368</v>
      </c>
      <c r="M9" s="19">
        <v>10</v>
      </c>
      <c r="N9" s="20">
        <f>ROUND(L9+L9/100*M9, 2)</f>
        <v>290</v>
      </c>
      <c r="O9" s="20">
        <f>N9*D9</f>
        <v>2900</v>
      </c>
      <c r="P9" s="16">
        <f>MIN(E9,G9,I9)</f>
        <v>280</v>
      </c>
      <c r="Q9" s="10">
        <f>P9*D9</f>
        <v>2800</v>
      </c>
    </row>
    <row r="10" spans="1:23" ht="31.5" x14ac:dyDescent="0.25">
      <c r="A10" s="13">
        <v>2</v>
      </c>
      <c r="B10" s="21" t="s">
        <v>33</v>
      </c>
      <c r="C10" s="14" t="s">
        <v>21</v>
      </c>
      <c r="D10" s="14">
        <v>10</v>
      </c>
      <c r="E10" s="15">
        <v>470</v>
      </c>
      <c r="F10" s="16">
        <f t="shared" ref="F10:F27" si="0">E10-(E10/(100+M10)*M10)</f>
        <v>427.27272727272725</v>
      </c>
      <c r="G10" s="16">
        <v>480</v>
      </c>
      <c r="H10" s="16">
        <f t="shared" ref="H10:H27" si="1">G10-(G10/(100+M10)*M10)</f>
        <v>436.36363636363637</v>
      </c>
      <c r="I10" s="16">
        <v>450</v>
      </c>
      <c r="J10" s="16">
        <f t="shared" ref="J10:J27" si="2">I10-(I10/(100+M10)*M10)</f>
        <v>409.09090909090912</v>
      </c>
      <c r="K10" s="17">
        <f t="shared" ref="K10:K27" si="3">(SQRT(((E10-AVERAGE(I10,E10,G10))^2+(I10-AVERAGE(I10,E10,G10))^2+(G10-AVERAGE(E10,G10,I10))^2)/2))/AVERAGE(I10,E10,G10)*100</f>
        <v>3.2732683535398857</v>
      </c>
      <c r="L10" s="18">
        <f t="shared" ref="L10:L27" si="4">AVERAGE(F10,J10,H10)</f>
        <v>424.24242424242425</v>
      </c>
      <c r="M10" s="19">
        <v>10</v>
      </c>
      <c r="N10" s="20">
        <f t="shared" ref="N10:N27" si="5">ROUND(L10+L10/100*M10, 2)</f>
        <v>466.67</v>
      </c>
      <c r="O10" s="20">
        <f t="shared" ref="O10:O27" si="6">N10*D10</f>
        <v>4666.7</v>
      </c>
      <c r="P10" s="16">
        <f t="shared" ref="P10:P27" si="7">MIN(E10,G10,I10)</f>
        <v>450</v>
      </c>
      <c r="Q10" s="10">
        <f t="shared" ref="Q10:Q27" si="8">P10*D10</f>
        <v>4500</v>
      </c>
    </row>
    <row r="11" spans="1:23" ht="15.75" x14ac:dyDescent="0.25">
      <c r="A11" s="13">
        <v>3</v>
      </c>
      <c r="B11" s="21" t="s">
        <v>24</v>
      </c>
      <c r="C11" s="14" t="s">
        <v>21</v>
      </c>
      <c r="D11" s="14">
        <v>20</v>
      </c>
      <c r="E11" s="15">
        <v>120</v>
      </c>
      <c r="F11" s="16">
        <f t="shared" si="0"/>
        <v>120</v>
      </c>
      <c r="G11" s="16">
        <v>140</v>
      </c>
      <c r="H11" s="16">
        <f t="shared" si="1"/>
        <v>140</v>
      </c>
      <c r="I11" s="16">
        <v>110</v>
      </c>
      <c r="J11" s="16">
        <f t="shared" si="2"/>
        <v>110</v>
      </c>
      <c r="K11" s="17">
        <f t="shared" si="3"/>
        <v>12.385339716096865</v>
      </c>
      <c r="L11" s="18">
        <f t="shared" si="4"/>
        <v>123.33333333333333</v>
      </c>
      <c r="M11" s="19">
        <v>0</v>
      </c>
      <c r="N11" s="20">
        <f t="shared" si="5"/>
        <v>123.33</v>
      </c>
      <c r="O11" s="20">
        <f t="shared" si="6"/>
        <v>2466.6</v>
      </c>
      <c r="P11" s="16">
        <f t="shared" si="7"/>
        <v>110</v>
      </c>
      <c r="Q11" s="10">
        <f t="shared" si="8"/>
        <v>2200</v>
      </c>
    </row>
    <row r="12" spans="1:23" ht="15.75" x14ac:dyDescent="0.25">
      <c r="A12" s="13">
        <v>4</v>
      </c>
      <c r="B12" s="21" t="s">
        <v>25</v>
      </c>
      <c r="C12" s="14" t="s">
        <v>21</v>
      </c>
      <c r="D12" s="14">
        <v>20</v>
      </c>
      <c r="E12" s="15">
        <v>120</v>
      </c>
      <c r="F12" s="16">
        <f t="shared" si="0"/>
        <v>120</v>
      </c>
      <c r="G12" s="16">
        <v>140</v>
      </c>
      <c r="H12" s="16">
        <f t="shared" si="1"/>
        <v>140</v>
      </c>
      <c r="I12" s="16">
        <v>110</v>
      </c>
      <c r="J12" s="16">
        <f t="shared" si="2"/>
        <v>110</v>
      </c>
      <c r="K12" s="17">
        <f t="shared" si="3"/>
        <v>12.385339716096865</v>
      </c>
      <c r="L12" s="18">
        <f t="shared" si="4"/>
        <v>123.33333333333333</v>
      </c>
      <c r="M12" s="19">
        <v>0</v>
      </c>
      <c r="N12" s="20">
        <f t="shared" si="5"/>
        <v>123.33</v>
      </c>
      <c r="O12" s="20">
        <f t="shared" si="6"/>
        <v>2466.6</v>
      </c>
      <c r="P12" s="16">
        <f t="shared" si="7"/>
        <v>110</v>
      </c>
      <c r="Q12" s="10">
        <f t="shared" si="8"/>
        <v>2200</v>
      </c>
    </row>
    <row r="13" spans="1:23" ht="31.5" x14ac:dyDescent="0.25">
      <c r="A13" s="13">
        <v>5</v>
      </c>
      <c r="B13" s="21" t="s">
        <v>26</v>
      </c>
      <c r="C13" s="14" t="s">
        <v>21</v>
      </c>
      <c r="D13" s="14">
        <v>2</v>
      </c>
      <c r="E13" s="15">
        <v>46000</v>
      </c>
      <c r="F13" s="16">
        <f t="shared" si="0"/>
        <v>46000</v>
      </c>
      <c r="G13" s="16">
        <v>47000</v>
      </c>
      <c r="H13" s="16">
        <f t="shared" si="1"/>
        <v>47000</v>
      </c>
      <c r="I13" s="16">
        <v>45800</v>
      </c>
      <c r="J13" s="16">
        <f t="shared" si="2"/>
        <v>45800</v>
      </c>
      <c r="K13" s="17">
        <f t="shared" si="3"/>
        <v>1.3895750376070544</v>
      </c>
      <c r="L13" s="18">
        <f t="shared" si="4"/>
        <v>46266.666666666664</v>
      </c>
      <c r="M13" s="19">
        <v>0</v>
      </c>
      <c r="N13" s="20">
        <f t="shared" si="5"/>
        <v>46266.67</v>
      </c>
      <c r="O13" s="20">
        <f t="shared" si="6"/>
        <v>92533.34</v>
      </c>
      <c r="P13" s="16">
        <f t="shared" si="7"/>
        <v>45800</v>
      </c>
      <c r="Q13" s="10">
        <f t="shared" si="8"/>
        <v>91600</v>
      </c>
    </row>
    <row r="14" spans="1:23" ht="15.75" x14ac:dyDescent="0.25">
      <c r="A14" s="13">
        <v>6</v>
      </c>
      <c r="B14" s="21" t="s">
        <v>27</v>
      </c>
      <c r="C14" s="14" t="s">
        <v>21</v>
      </c>
      <c r="D14" s="14">
        <v>10</v>
      </c>
      <c r="E14" s="15">
        <v>450</v>
      </c>
      <c r="F14" s="16">
        <f t="shared" si="0"/>
        <v>409.09090909090912</v>
      </c>
      <c r="G14" s="16">
        <v>460</v>
      </c>
      <c r="H14" s="16">
        <f t="shared" si="1"/>
        <v>418.18181818181819</v>
      </c>
      <c r="I14" s="16">
        <v>400</v>
      </c>
      <c r="J14" s="16">
        <f t="shared" si="2"/>
        <v>363.63636363636363</v>
      </c>
      <c r="K14" s="17">
        <f t="shared" si="3"/>
        <v>7.3615654664068355</v>
      </c>
      <c r="L14" s="18">
        <f t="shared" si="4"/>
        <v>396.969696969697</v>
      </c>
      <c r="M14" s="19">
        <v>10</v>
      </c>
      <c r="N14" s="20">
        <f t="shared" si="5"/>
        <v>436.67</v>
      </c>
      <c r="O14" s="20">
        <f t="shared" si="6"/>
        <v>4366.7</v>
      </c>
      <c r="P14" s="16">
        <f t="shared" si="7"/>
        <v>400</v>
      </c>
      <c r="Q14" s="10">
        <f t="shared" si="8"/>
        <v>4000</v>
      </c>
    </row>
    <row r="15" spans="1:23" ht="63" x14ac:dyDescent="0.25">
      <c r="A15" s="13">
        <v>7</v>
      </c>
      <c r="B15" s="21" t="s">
        <v>28</v>
      </c>
      <c r="C15" s="14" t="s">
        <v>21</v>
      </c>
      <c r="D15" s="14">
        <v>5</v>
      </c>
      <c r="E15" s="15">
        <v>23000</v>
      </c>
      <c r="F15" s="16">
        <f t="shared" si="0"/>
        <v>23000</v>
      </c>
      <c r="G15" s="16">
        <v>23500</v>
      </c>
      <c r="H15" s="16">
        <f t="shared" si="1"/>
        <v>23500</v>
      </c>
      <c r="I15" s="16">
        <v>22850</v>
      </c>
      <c r="J15" s="16">
        <f t="shared" si="2"/>
        <v>22850</v>
      </c>
      <c r="K15" s="17">
        <f t="shared" si="3"/>
        <v>1.4722839117997215</v>
      </c>
      <c r="L15" s="18">
        <f t="shared" si="4"/>
        <v>23116.666666666668</v>
      </c>
      <c r="M15" s="19">
        <v>0</v>
      </c>
      <c r="N15" s="20">
        <f t="shared" si="5"/>
        <v>23116.67</v>
      </c>
      <c r="O15" s="20">
        <f t="shared" si="6"/>
        <v>115583.34999999999</v>
      </c>
      <c r="P15" s="16">
        <f t="shared" si="7"/>
        <v>22850</v>
      </c>
      <c r="Q15" s="10">
        <f t="shared" si="8"/>
        <v>114250</v>
      </c>
    </row>
    <row r="16" spans="1:23" ht="31.5" x14ac:dyDescent="0.25">
      <c r="A16" s="13">
        <v>8</v>
      </c>
      <c r="B16" s="21" t="s">
        <v>43</v>
      </c>
      <c r="C16" s="14" t="s">
        <v>21</v>
      </c>
      <c r="D16" s="14">
        <v>10</v>
      </c>
      <c r="E16" s="15">
        <v>550</v>
      </c>
      <c r="F16" s="16">
        <f t="shared" si="0"/>
        <v>500</v>
      </c>
      <c r="G16" s="16">
        <v>600</v>
      </c>
      <c r="H16" s="16">
        <f t="shared" si="1"/>
        <v>545.4545454545455</v>
      </c>
      <c r="I16" s="16">
        <v>540</v>
      </c>
      <c r="J16" s="16">
        <f t="shared" si="2"/>
        <v>490.90909090909088</v>
      </c>
      <c r="K16" s="17">
        <f t="shared" si="3"/>
        <v>5.7063022254396181</v>
      </c>
      <c r="L16" s="18">
        <f t="shared" si="4"/>
        <v>512.12121212121212</v>
      </c>
      <c r="M16" s="19">
        <v>10</v>
      </c>
      <c r="N16" s="20">
        <f t="shared" si="5"/>
        <v>563.33000000000004</v>
      </c>
      <c r="O16" s="20">
        <f t="shared" si="6"/>
        <v>5633.3</v>
      </c>
      <c r="P16" s="16">
        <f t="shared" si="7"/>
        <v>540</v>
      </c>
      <c r="Q16" s="10">
        <f t="shared" si="8"/>
        <v>5400</v>
      </c>
    </row>
    <row r="17" spans="1:25" ht="31.5" x14ac:dyDescent="0.25">
      <c r="A17" s="13">
        <v>9</v>
      </c>
      <c r="B17" s="21" t="s">
        <v>29</v>
      </c>
      <c r="C17" s="14" t="s">
        <v>21</v>
      </c>
      <c r="D17" s="14">
        <v>20</v>
      </c>
      <c r="E17" s="15">
        <v>2000</v>
      </c>
      <c r="F17" s="16">
        <f t="shared" si="0"/>
        <v>1639.344262295082</v>
      </c>
      <c r="G17" s="16">
        <v>2100</v>
      </c>
      <c r="H17" s="16">
        <f t="shared" si="1"/>
        <v>1721.311475409836</v>
      </c>
      <c r="I17" s="16">
        <v>1960</v>
      </c>
      <c r="J17" s="16">
        <f t="shared" si="2"/>
        <v>1606.5573770491803</v>
      </c>
      <c r="K17" s="17">
        <f t="shared" si="3"/>
        <v>3.569852747984148</v>
      </c>
      <c r="L17" s="18">
        <f t="shared" si="4"/>
        <v>1655.7377049180329</v>
      </c>
      <c r="M17" s="19">
        <v>22</v>
      </c>
      <c r="N17" s="20">
        <f t="shared" si="5"/>
        <v>2020</v>
      </c>
      <c r="O17" s="20">
        <f t="shared" si="6"/>
        <v>40400</v>
      </c>
      <c r="P17" s="16">
        <f t="shared" si="7"/>
        <v>1960</v>
      </c>
      <c r="Q17" s="10">
        <f t="shared" si="8"/>
        <v>39200</v>
      </c>
    </row>
    <row r="18" spans="1:25" ht="15.75" x14ac:dyDescent="0.25">
      <c r="A18" s="13">
        <v>10</v>
      </c>
      <c r="B18" s="21" t="s">
        <v>30</v>
      </c>
      <c r="C18" s="14" t="s">
        <v>21</v>
      </c>
      <c r="D18" s="14">
        <v>10</v>
      </c>
      <c r="E18" s="15">
        <v>230</v>
      </c>
      <c r="F18" s="16">
        <f t="shared" si="0"/>
        <v>188.52459016393442</v>
      </c>
      <c r="G18" s="16">
        <v>250</v>
      </c>
      <c r="H18" s="16">
        <f t="shared" si="1"/>
        <v>204.91803278688525</v>
      </c>
      <c r="I18" s="16">
        <v>225</v>
      </c>
      <c r="J18" s="16">
        <f t="shared" si="2"/>
        <v>184.42622950819671</v>
      </c>
      <c r="K18" s="17">
        <f t="shared" si="3"/>
        <v>5.6292581086480649</v>
      </c>
      <c r="L18" s="18">
        <f t="shared" si="4"/>
        <v>192.62295081967213</v>
      </c>
      <c r="M18" s="19">
        <v>22</v>
      </c>
      <c r="N18" s="20">
        <f t="shared" si="5"/>
        <v>235</v>
      </c>
      <c r="O18" s="20">
        <f t="shared" si="6"/>
        <v>2350</v>
      </c>
      <c r="P18" s="16">
        <f t="shared" si="7"/>
        <v>225</v>
      </c>
      <c r="Q18" s="10">
        <f t="shared" si="8"/>
        <v>2250</v>
      </c>
    </row>
    <row r="19" spans="1:25" ht="15.75" x14ac:dyDescent="0.25">
      <c r="A19" s="13">
        <v>11</v>
      </c>
      <c r="B19" s="21" t="s">
        <v>31</v>
      </c>
      <c r="C19" s="14" t="s">
        <v>21</v>
      </c>
      <c r="D19" s="14">
        <v>5</v>
      </c>
      <c r="E19" s="15">
        <v>12100</v>
      </c>
      <c r="F19" s="16">
        <f t="shared" si="0"/>
        <v>9918.0327868852455</v>
      </c>
      <c r="G19" s="16">
        <v>12500</v>
      </c>
      <c r="H19" s="16">
        <f t="shared" si="1"/>
        <v>10245.901639344262</v>
      </c>
      <c r="I19" s="16">
        <v>12000</v>
      </c>
      <c r="J19" s="16">
        <f t="shared" si="2"/>
        <v>9836.065573770491</v>
      </c>
      <c r="K19" s="17">
        <f t="shared" si="3"/>
        <v>2.1686486156267137</v>
      </c>
      <c r="L19" s="18">
        <f t="shared" si="4"/>
        <v>9999.9999999999982</v>
      </c>
      <c r="M19" s="19">
        <v>22</v>
      </c>
      <c r="N19" s="20">
        <f t="shared" si="5"/>
        <v>12200</v>
      </c>
      <c r="O19" s="20">
        <f t="shared" si="6"/>
        <v>61000</v>
      </c>
      <c r="P19" s="16">
        <f t="shared" si="7"/>
        <v>12000</v>
      </c>
      <c r="Q19" s="10">
        <f t="shared" si="8"/>
        <v>60000</v>
      </c>
    </row>
    <row r="20" spans="1:25" ht="31.5" x14ac:dyDescent="0.25">
      <c r="A20" s="13">
        <v>12</v>
      </c>
      <c r="B20" s="21" t="s">
        <v>32</v>
      </c>
      <c r="C20" s="14" t="s">
        <v>21</v>
      </c>
      <c r="D20" s="14">
        <v>5</v>
      </c>
      <c r="E20" s="15">
        <v>7900</v>
      </c>
      <c r="F20" s="16">
        <f t="shared" si="0"/>
        <v>7900</v>
      </c>
      <c r="G20" s="16">
        <v>8000</v>
      </c>
      <c r="H20" s="16">
        <f t="shared" si="1"/>
        <v>8000</v>
      </c>
      <c r="I20" s="16">
        <v>7800</v>
      </c>
      <c r="J20" s="16">
        <f t="shared" si="2"/>
        <v>7800</v>
      </c>
      <c r="K20" s="17">
        <f t="shared" si="3"/>
        <v>1.2658227848101267</v>
      </c>
      <c r="L20" s="18">
        <f t="shared" si="4"/>
        <v>7900</v>
      </c>
      <c r="M20" s="19">
        <v>0</v>
      </c>
      <c r="N20" s="20">
        <f t="shared" si="5"/>
        <v>7900</v>
      </c>
      <c r="O20" s="20">
        <f t="shared" si="6"/>
        <v>39500</v>
      </c>
      <c r="P20" s="16">
        <f t="shared" si="7"/>
        <v>7800</v>
      </c>
      <c r="Q20" s="10">
        <f t="shared" si="8"/>
        <v>39000</v>
      </c>
    </row>
    <row r="21" spans="1:25" ht="31.5" x14ac:dyDescent="0.25">
      <c r="A21" s="13">
        <v>13</v>
      </c>
      <c r="B21" s="21" t="s">
        <v>45</v>
      </c>
      <c r="C21" s="14" t="s">
        <v>21</v>
      </c>
      <c r="D21" s="14">
        <v>9</v>
      </c>
      <c r="E21" s="15">
        <v>290</v>
      </c>
      <c r="F21" s="16">
        <f t="shared" si="0"/>
        <v>290</v>
      </c>
      <c r="G21" s="16">
        <v>300</v>
      </c>
      <c r="H21" s="16">
        <f t="shared" si="1"/>
        <v>300</v>
      </c>
      <c r="I21" s="16">
        <v>280</v>
      </c>
      <c r="J21" s="16">
        <f t="shared" si="2"/>
        <v>280</v>
      </c>
      <c r="K21" s="17">
        <f t="shared" si="3"/>
        <v>3.4482758620689653</v>
      </c>
      <c r="L21" s="18">
        <f t="shared" si="4"/>
        <v>290</v>
      </c>
      <c r="M21" s="19">
        <v>0</v>
      </c>
      <c r="N21" s="20">
        <f t="shared" si="5"/>
        <v>290</v>
      </c>
      <c r="O21" s="20">
        <f t="shared" si="6"/>
        <v>2610</v>
      </c>
      <c r="P21" s="16">
        <f t="shared" si="7"/>
        <v>280</v>
      </c>
      <c r="Q21" s="10">
        <f t="shared" si="8"/>
        <v>2520</v>
      </c>
    </row>
    <row r="22" spans="1:25" ht="31.5" customHeight="1" x14ac:dyDescent="0.25">
      <c r="A22" s="13">
        <v>14</v>
      </c>
      <c r="B22" s="21" t="s">
        <v>46</v>
      </c>
      <c r="C22" s="14" t="s">
        <v>21</v>
      </c>
      <c r="D22" s="14">
        <v>1</v>
      </c>
      <c r="E22" s="15">
        <v>6900</v>
      </c>
      <c r="F22" s="16">
        <f t="shared" si="0"/>
        <v>6900</v>
      </c>
      <c r="G22" s="16">
        <v>7000</v>
      </c>
      <c r="H22" s="16">
        <f t="shared" si="1"/>
        <v>7000</v>
      </c>
      <c r="I22" s="16">
        <v>6800</v>
      </c>
      <c r="J22" s="16">
        <f t="shared" si="2"/>
        <v>6800</v>
      </c>
      <c r="K22" s="17">
        <f t="shared" si="3"/>
        <v>1.4492753623188406</v>
      </c>
      <c r="L22" s="18">
        <f t="shared" si="4"/>
        <v>6900</v>
      </c>
      <c r="M22" s="19">
        <v>0</v>
      </c>
      <c r="N22" s="20">
        <f t="shared" si="5"/>
        <v>6900</v>
      </c>
      <c r="O22" s="20">
        <f t="shared" si="6"/>
        <v>6900</v>
      </c>
      <c r="P22" s="16">
        <f t="shared" si="7"/>
        <v>6800</v>
      </c>
      <c r="Q22" s="10">
        <f t="shared" si="8"/>
        <v>6800</v>
      </c>
    </row>
    <row r="23" spans="1:25" ht="31.5" x14ac:dyDescent="0.25">
      <c r="A23" s="13">
        <v>15</v>
      </c>
      <c r="B23" s="21" t="s">
        <v>34</v>
      </c>
      <c r="C23" s="14" t="s">
        <v>21</v>
      </c>
      <c r="D23" s="14">
        <v>2</v>
      </c>
      <c r="E23" s="15">
        <v>52500</v>
      </c>
      <c r="F23" s="16">
        <f t="shared" si="0"/>
        <v>52500</v>
      </c>
      <c r="G23" s="16">
        <v>53000</v>
      </c>
      <c r="H23" s="16">
        <f t="shared" si="1"/>
        <v>53000</v>
      </c>
      <c r="I23" s="16">
        <v>51200</v>
      </c>
      <c r="J23" s="16">
        <f t="shared" si="2"/>
        <v>51200</v>
      </c>
      <c r="K23" s="17">
        <f t="shared" si="3"/>
        <v>1.7788589489172117</v>
      </c>
      <c r="L23" s="18">
        <f t="shared" si="4"/>
        <v>52233.333333333336</v>
      </c>
      <c r="M23" s="19">
        <v>0</v>
      </c>
      <c r="N23" s="20">
        <f t="shared" si="5"/>
        <v>52233.33</v>
      </c>
      <c r="O23" s="20">
        <f t="shared" si="6"/>
        <v>104466.66</v>
      </c>
      <c r="P23" s="16">
        <f t="shared" si="7"/>
        <v>51200</v>
      </c>
      <c r="Q23" s="10">
        <f t="shared" si="8"/>
        <v>102400</v>
      </c>
    </row>
    <row r="24" spans="1:25" ht="31.5" x14ac:dyDescent="0.25">
      <c r="A24" s="13">
        <v>16</v>
      </c>
      <c r="B24" s="21" t="s">
        <v>35</v>
      </c>
      <c r="C24" s="14" t="s">
        <v>21</v>
      </c>
      <c r="D24" s="14">
        <v>5</v>
      </c>
      <c r="E24" s="15">
        <v>650</v>
      </c>
      <c r="F24" s="16">
        <f t="shared" si="0"/>
        <v>590.90909090909088</v>
      </c>
      <c r="G24" s="16">
        <v>700</v>
      </c>
      <c r="H24" s="16">
        <f t="shared" si="1"/>
        <v>636.36363636363637</v>
      </c>
      <c r="I24" s="16">
        <v>600</v>
      </c>
      <c r="J24" s="16">
        <f t="shared" si="2"/>
        <v>545.4545454545455</v>
      </c>
      <c r="K24" s="17">
        <f t="shared" si="3"/>
        <v>7.6923076923076925</v>
      </c>
      <c r="L24" s="18">
        <f t="shared" si="4"/>
        <v>590.90909090909099</v>
      </c>
      <c r="M24" s="19">
        <v>10</v>
      </c>
      <c r="N24" s="20">
        <f t="shared" si="5"/>
        <v>650</v>
      </c>
      <c r="O24" s="20">
        <f t="shared" si="6"/>
        <v>3250</v>
      </c>
      <c r="P24" s="16">
        <f t="shared" si="7"/>
        <v>600</v>
      </c>
      <c r="Q24" s="10">
        <f t="shared" si="8"/>
        <v>3000</v>
      </c>
    </row>
    <row r="25" spans="1:25" ht="15.75" x14ac:dyDescent="0.25">
      <c r="A25" s="13">
        <v>17</v>
      </c>
      <c r="B25" s="21" t="s">
        <v>36</v>
      </c>
      <c r="C25" s="14" t="s">
        <v>21</v>
      </c>
      <c r="D25" s="14">
        <v>2</v>
      </c>
      <c r="E25" s="15">
        <v>3100</v>
      </c>
      <c r="F25" s="16">
        <f t="shared" si="0"/>
        <v>2540.9836065573772</v>
      </c>
      <c r="G25" s="16">
        <v>3500</v>
      </c>
      <c r="H25" s="16">
        <f t="shared" si="1"/>
        <v>2868.8524590163934</v>
      </c>
      <c r="I25" s="16">
        <v>3000</v>
      </c>
      <c r="J25" s="16">
        <f t="shared" si="2"/>
        <v>2459.0163934426228</v>
      </c>
      <c r="K25" s="17">
        <f t="shared" si="3"/>
        <v>8.2679728470768463</v>
      </c>
      <c r="L25" s="18">
        <f t="shared" si="4"/>
        <v>2622.9508196721313</v>
      </c>
      <c r="M25" s="19">
        <v>22</v>
      </c>
      <c r="N25" s="20">
        <f t="shared" si="5"/>
        <v>3200</v>
      </c>
      <c r="O25" s="20">
        <f t="shared" si="6"/>
        <v>6400</v>
      </c>
      <c r="P25" s="16">
        <f t="shared" si="7"/>
        <v>3000</v>
      </c>
      <c r="Q25" s="10">
        <f t="shared" si="8"/>
        <v>6000</v>
      </c>
    </row>
    <row r="26" spans="1:25" ht="15" customHeight="1" x14ac:dyDescent="0.25">
      <c r="A26" s="13">
        <v>18</v>
      </c>
      <c r="B26" s="21" t="s">
        <v>37</v>
      </c>
      <c r="C26" s="14" t="s">
        <v>21</v>
      </c>
      <c r="D26" s="14">
        <v>1</v>
      </c>
      <c r="E26" s="15">
        <v>55400</v>
      </c>
      <c r="F26" s="16">
        <f t="shared" si="0"/>
        <v>45409.836065573771</v>
      </c>
      <c r="G26" s="16">
        <v>55500</v>
      </c>
      <c r="H26" s="16">
        <f t="shared" si="1"/>
        <v>45491.803278688523</v>
      </c>
      <c r="I26" s="16">
        <v>55350</v>
      </c>
      <c r="J26" s="16">
        <f t="shared" si="2"/>
        <v>45368.852459016394</v>
      </c>
      <c r="K26" s="17">
        <f t="shared" si="3"/>
        <v>0.13782182541220572</v>
      </c>
      <c r="L26" s="18">
        <f t="shared" si="4"/>
        <v>45423.497267759558</v>
      </c>
      <c r="M26" s="19">
        <v>22</v>
      </c>
      <c r="N26" s="20">
        <f t="shared" si="5"/>
        <v>55416.67</v>
      </c>
      <c r="O26" s="20">
        <f t="shared" si="6"/>
        <v>55416.67</v>
      </c>
      <c r="P26" s="16">
        <f t="shared" si="7"/>
        <v>55350</v>
      </c>
      <c r="Q26" s="10">
        <f t="shared" si="8"/>
        <v>55350</v>
      </c>
    </row>
    <row r="27" spans="1:25" ht="47.25" x14ac:dyDescent="0.25">
      <c r="A27" s="13">
        <v>19</v>
      </c>
      <c r="B27" s="21" t="s">
        <v>38</v>
      </c>
      <c r="C27" s="14" t="s">
        <v>21</v>
      </c>
      <c r="D27" s="14">
        <v>5</v>
      </c>
      <c r="E27" s="15">
        <v>3800</v>
      </c>
      <c r="F27" s="16">
        <f t="shared" si="0"/>
        <v>3114.7540983606559</v>
      </c>
      <c r="G27" s="16">
        <v>3900</v>
      </c>
      <c r="H27" s="16">
        <f t="shared" si="1"/>
        <v>3196.7213114754099</v>
      </c>
      <c r="I27" s="16">
        <v>3750</v>
      </c>
      <c r="J27" s="16">
        <f t="shared" si="2"/>
        <v>3073.7704918032787</v>
      </c>
      <c r="K27" s="17">
        <f t="shared" si="3"/>
        <v>2.0011247576226379</v>
      </c>
      <c r="L27" s="18">
        <f t="shared" si="4"/>
        <v>3128.4153005464482</v>
      </c>
      <c r="M27" s="19">
        <v>22</v>
      </c>
      <c r="N27" s="20">
        <f t="shared" si="5"/>
        <v>3816.67</v>
      </c>
      <c r="O27" s="20">
        <f t="shared" si="6"/>
        <v>19083.349999999999</v>
      </c>
      <c r="P27" s="16">
        <f t="shared" si="7"/>
        <v>3750</v>
      </c>
      <c r="Q27" s="10">
        <f t="shared" si="8"/>
        <v>18750</v>
      </c>
    </row>
    <row r="28" spans="1:25" ht="35.25" customHeight="1" x14ac:dyDescent="0.25">
      <c r="A28" s="22" t="s">
        <v>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11">
        <f>SUM(O9:O27)</f>
        <v>571993.27</v>
      </c>
      <c r="P28" s="12"/>
      <c r="Q28" s="7">
        <f>SUM(Q9:Q27)</f>
        <v>562220</v>
      </c>
    </row>
    <row r="29" spans="1:25" ht="41.25" customHeight="1" x14ac:dyDescent="0.25">
      <c r="A29" s="35" t="s">
        <v>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25" ht="15" customHeight="1" x14ac:dyDescent="0.25">
      <c r="A30" s="29" t="s">
        <v>41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6"/>
      <c r="V30" s="5"/>
      <c r="W30" s="5"/>
      <c r="X30" s="5"/>
      <c r="Y30" s="5"/>
    </row>
    <row r="31" spans="1:25" ht="149.25" customHeight="1" x14ac:dyDescent="0.25">
      <c r="A31" s="34" t="s">
        <v>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4"/>
      <c r="W31" s="4"/>
      <c r="X31" s="4"/>
      <c r="Y31" s="4"/>
    </row>
    <row r="32" spans="1:25" ht="1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s="25" t="s">
        <v>0</v>
      </c>
      <c r="B33" s="26"/>
      <c r="C33" s="27" t="s">
        <v>42</v>
      </c>
      <c r="D33" s="2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  <c r="U33" s="2"/>
      <c r="V33" s="2"/>
      <c r="W33" s="2"/>
      <c r="X33" s="2"/>
      <c r="Y33" s="2"/>
    </row>
    <row r="34" spans="1:2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</sheetData>
  <mergeCells count="25">
    <mergeCell ref="K7:K8"/>
    <mergeCell ref="L7:L8"/>
    <mergeCell ref="M7:M8"/>
    <mergeCell ref="A7:A8"/>
    <mergeCell ref="A1:U1"/>
    <mergeCell ref="A2:U2"/>
    <mergeCell ref="A4:U4"/>
    <mergeCell ref="A5:U5"/>
    <mergeCell ref="A6:U6"/>
    <mergeCell ref="A28:N28"/>
    <mergeCell ref="A33:B33"/>
    <mergeCell ref="C33:D33"/>
    <mergeCell ref="A30:T30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31:U31"/>
    <mergeCell ref="A29:S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2026-08-05T07:30:10Z</dcterms:modified>
</cp:coreProperties>
</file>