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95" windowWidth="16260" windowHeight="550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M13" i="1" l="1"/>
  <c r="K13" i="1"/>
  <c r="O13" i="1" s="1"/>
  <c r="N13" i="1" l="1"/>
  <c r="K12" i="1"/>
  <c r="O12" i="1" s="1"/>
  <c r="M12" i="1"/>
  <c r="O14" i="1" l="1"/>
  <c r="K15" i="1" s="1"/>
  <c r="N12" i="1"/>
</calcChain>
</file>

<file path=xl/sharedStrings.xml><?xml version="1.0" encoding="utf-8"?>
<sst xmlns="http://schemas.openxmlformats.org/spreadsheetml/2006/main" count="38" uniqueCount="33">
  <si>
    <t xml:space="preserve">Обоснование начальной (максимальной) цены контракта, 
цены контракта, заключаемого с единственным поставщиком (подрядчиком, исполнителем)           </t>
  </si>
  <si>
    <t>Используемый метод определения НМЦК с обоснованием: Метод сопоставимых рыночных цен (анализа рынка) является приоритетным для определения и обоснования начальной (максимальной) цены контракта, цены контракта, заключаемого с единственным поставщиком (подрядчиком, исполнителем) (в соответствии с п.6 ст.22 44-ФЗ) 
Расчет выполнен в соответствии с Методическими рекомендациями, утвержденными приказом МЭР РФ от 02.10.2013 №567</t>
  </si>
  <si>
    <t xml:space="preserve">РАСЧЕТ НМЦК </t>
  </si>
  <si>
    <t>№</t>
  </si>
  <si>
    <t>Единица измерения</t>
  </si>
  <si>
    <t>Кол-во</t>
  </si>
  <si>
    <t>Средняя цена (руб.)</t>
  </si>
  <si>
    <t>Среднее квадратичное отклонение</t>
  </si>
  <si>
    <t>Коэффициент вариации (%)</t>
  </si>
  <si>
    <t>НМЦК</t>
  </si>
  <si>
    <t>Цена (руб.)</t>
  </si>
  <si>
    <t>Итого:</t>
  </si>
  <si>
    <t>Итого максимальная цена контракта:</t>
  </si>
  <si>
    <t>(должность)</t>
  </si>
  <si>
    <t>(подпись/расшифровка подписи)</t>
  </si>
  <si>
    <t xml:space="preserve"> </t>
  </si>
  <si>
    <t>Наименьшая предложенная цена контракта:</t>
  </si>
  <si>
    <t>Расчет утверждаю:</t>
  </si>
  <si>
    <t>Наименование товара (работы, услуги)</t>
  </si>
  <si>
    <t>Характеристики объекта закупки: в соответствии с условиями Описания объекта закупки.</t>
  </si>
  <si>
    <t>/В.В. Орлов/</t>
  </si>
  <si>
    <t>ОКПД 2</t>
  </si>
  <si>
    <t>Оказание услуги по замене блока (модуля) СКЗИ тахографа с активацией на автобусе</t>
  </si>
  <si>
    <t>усл. ед.</t>
  </si>
  <si>
    <t>Наименование объекта закупки: оказание услуги по поверке тахографа и по замене блока (модуля) СКЗИ тахографа с активацией на автобусе.</t>
  </si>
  <si>
    <t>Коммерческое предложение №3 вх.№023905 от 20.05.2026</t>
  </si>
  <si>
    <t>Коммерческое предложение №2 вх.№022922 от 18.05.2026</t>
  </si>
  <si>
    <t>Дата подготовки обоснования НМЦК: 21.05.2026</t>
  </si>
  <si>
    <t xml:space="preserve">Метрологическая поверка тахографа </t>
  </si>
  <si>
    <t>45.20.21.222</t>
  </si>
  <si>
    <t>Коммерческое предложение №1 вх.№023231 от 19.05.2026</t>
  </si>
  <si>
    <t>33.13.11.000</t>
  </si>
  <si>
    <t xml:space="preserve">Заместитель начальника отдела финансового и хозяйственного обеспечения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</si>
</sst>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rgb="FF000000"/>
      <name val="Calibri"/>
      <family val="2"/>
      <charset val="204"/>
    </font>
    <font>
      <sz val="10"/>
      <name val="Times New Roman"/>
      <family val="1"/>
      <charset val="204"/>
    </font>
    <font>
      <sz val="10.8"/>
      <color rgb="FF000000"/>
      <name val="Times"/>
      <family val="1"/>
    </font>
    <font>
      <sz val="10.8"/>
      <color rgb="FF000000"/>
      <name val="Times New Roman"/>
      <family val="1"/>
      <charset val="204"/>
    </font>
    <font>
      <b/>
      <sz val="11"/>
      <name val="Calibri"/>
      <family val="2"/>
      <charset val="204"/>
    </font>
    <font>
      <sz val="10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C0C0C0"/>
      </left>
      <right/>
      <top style="medium">
        <color rgb="FFC0C0C0"/>
      </top>
      <bottom style="thin">
        <color auto="1"/>
      </bottom>
      <diagonal/>
    </border>
    <border>
      <left/>
      <right style="medium">
        <color rgb="FFC0C0C0"/>
      </right>
      <top style="medium">
        <color rgb="FFC0C0C0"/>
      </top>
      <bottom style="thin">
        <color auto="1"/>
      </bottom>
      <diagonal/>
    </border>
    <border>
      <left style="medium">
        <color rgb="FFC0C0C0"/>
      </left>
      <right/>
      <top style="thin">
        <color auto="1"/>
      </top>
      <bottom style="medium">
        <color rgb="FFC0C0C0"/>
      </bottom>
      <diagonal/>
    </border>
    <border>
      <left/>
      <right/>
      <top style="thin">
        <color auto="1"/>
      </top>
      <bottom style="medium">
        <color rgb="FFC0C0C0"/>
      </bottom>
      <diagonal/>
    </border>
    <border>
      <left/>
      <right style="medium">
        <color rgb="FFC0C0C0"/>
      </right>
      <top style="thin">
        <color auto="1"/>
      </top>
      <bottom style="medium">
        <color rgb="FFC0C0C0"/>
      </bottom>
      <diagonal/>
    </border>
    <border>
      <left style="medium">
        <color rgb="FFC0C0C0"/>
      </left>
      <right/>
      <top style="medium">
        <color rgb="FFC0C0C0"/>
      </top>
      <bottom style="medium">
        <color rgb="FFC0C0C0"/>
      </bottom>
      <diagonal/>
    </border>
    <border>
      <left/>
      <right style="medium">
        <color rgb="FFC0C0C0"/>
      </right>
      <top style="medium">
        <color rgb="FFC0C0C0"/>
      </top>
      <bottom style="medium">
        <color rgb="FFC0C0C0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" fillId="0" borderId="0" applyAlignment="0"/>
  </cellStyleXfs>
  <cellXfs count="65">
    <xf numFmtId="0" fontId="0" fillId="0" borderId="0" xfId="0"/>
    <xf numFmtId="0" fontId="2" fillId="0" borderId="0" xfId="1" applyFont="1"/>
    <xf numFmtId="2" fontId="3" fillId="0" borderId="0" xfId="1" applyNumberFormat="1" applyFont="1" applyAlignment="1">
      <alignment vertical="top" wrapText="1"/>
    </xf>
    <xf numFmtId="0" fontId="1" fillId="0" borderId="0" xfId="1"/>
    <xf numFmtId="2" fontId="2" fillId="0" borderId="0" xfId="1" applyNumberFormat="1" applyFont="1"/>
    <xf numFmtId="2" fontId="2" fillId="0" borderId="0" xfId="1" applyNumberFormat="1" applyFont="1" applyAlignment="1">
      <alignment horizontal="center" vertical="center"/>
    </xf>
    <xf numFmtId="2" fontId="2" fillId="0" borderId="1" xfId="1" applyNumberFormat="1" applyFont="1" applyBorder="1"/>
    <xf numFmtId="2" fontId="2" fillId="0" borderId="0" xfId="1" applyNumberFormat="1" applyFont="1" applyBorder="1"/>
    <xf numFmtId="0" fontId="7" fillId="0" borderId="5" xfId="0" applyFont="1" applyBorder="1" applyAlignment="1">
      <alignment horizontal="center" vertical="center" textRotation="90" wrapText="1"/>
    </xf>
    <xf numFmtId="0" fontId="8" fillId="0" borderId="0" xfId="1" applyFont="1"/>
    <xf numFmtId="4" fontId="6" fillId="0" borderId="5" xfId="1" applyNumberFormat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4" fontId="7" fillId="0" borderId="5" xfId="0" applyNumberFormat="1" applyFont="1" applyBorder="1" applyAlignment="1">
      <alignment horizontal="center" vertical="center"/>
    </xf>
    <xf numFmtId="4" fontId="5" fillId="0" borderId="5" xfId="1" applyNumberFormat="1" applyFont="1" applyBorder="1" applyAlignment="1">
      <alignment horizontal="center" vertical="center" wrapText="1"/>
    </xf>
    <xf numFmtId="4" fontId="1" fillId="0" borderId="0" xfId="1" applyNumberFormat="1"/>
    <xf numFmtId="0" fontId="5" fillId="0" borderId="5" xfId="1" applyFont="1" applyBorder="1" applyAlignment="1">
      <alignment vertical="center" wrapText="1"/>
    </xf>
    <xf numFmtId="0" fontId="2" fillId="0" borderId="5" xfId="1" applyFont="1" applyBorder="1"/>
    <xf numFmtId="2" fontId="1" fillId="0" borderId="0" xfId="1" applyNumberFormat="1"/>
    <xf numFmtId="2" fontId="1" fillId="0" borderId="0" xfId="1" applyNumberFormat="1" applyAlignment="1">
      <alignment horizontal="center" vertical="center"/>
    </xf>
    <xf numFmtId="0" fontId="1" fillId="0" borderId="0" xfId="1" applyFill="1"/>
    <xf numFmtId="0" fontId="2" fillId="0" borderId="0" xfId="1" applyFont="1" applyFill="1"/>
    <xf numFmtId="2" fontId="2" fillId="0" borderId="0" xfId="1" applyNumberFormat="1" applyFont="1" applyFill="1"/>
    <xf numFmtId="2" fontId="2" fillId="0" borderId="0" xfId="1" applyNumberFormat="1" applyFont="1" applyFill="1" applyAlignment="1">
      <alignment horizontal="center" vertical="center"/>
    </xf>
    <xf numFmtId="0" fontId="12" fillId="0" borderId="0" xfId="1" applyFont="1" applyFill="1" applyAlignment="1">
      <alignment wrapText="1"/>
    </xf>
    <xf numFmtId="0" fontId="9" fillId="0" borderId="5" xfId="0" applyFont="1" applyBorder="1" applyAlignment="1">
      <alignment horizontal="center" vertical="center" wrapText="1"/>
    </xf>
    <xf numFmtId="2" fontId="9" fillId="0" borderId="5" xfId="0" applyNumberFormat="1" applyFont="1" applyBorder="1" applyAlignment="1">
      <alignment horizontal="center" vertical="center" wrapText="1"/>
    </xf>
    <xf numFmtId="4" fontId="5" fillId="0" borderId="5" xfId="1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4" fontId="5" fillId="0" borderId="5" xfId="1" applyNumberFormat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/>
    </xf>
    <xf numFmtId="2" fontId="13" fillId="0" borderId="5" xfId="0" applyNumberFormat="1" applyFont="1" applyFill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0" fontId="5" fillId="0" borderId="9" xfId="1" applyFont="1" applyBorder="1" applyAlignment="1">
      <alignment horizontal="center" vertical="center" wrapText="1"/>
    </xf>
    <xf numFmtId="0" fontId="5" fillId="0" borderId="11" xfId="1" applyFont="1" applyBorder="1" applyAlignment="1">
      <alignment horizontal="left" vertical="center"/>
    </xf>
    <xf numFmtId="0" fontId="5" fillId="0" borderId="12" xfId="1" applyFont="1" applyBorder="1" applyAlignment="1">
      <alignment horizontal="left" vertical="center"/>
    </xf>
    <xf numFmtId="0" fontId="10" fillId="0" borderId="6" xfId="1" applyFont="1" applyBorder="1" applyAlignment="1">
      <alignment wrapText="1"/>
    </xf>
    <xf numFmtId="0" fontId="10" fillId="0" borderId="7" xfId="1" applyFont="1" applyBorder="1" applyAlignment="1">
      <alignment wrapText="1"/>
    </xf>
    <xf numFmtId="0" fontId="5" fillId="0" borderId="8" xfId="1" applyFont="1" applyBorder="1" applyAlignment="1">
      <alignment horizontal="center" vertical="top" wrapText="1"/>
    </xf>
    <xf numFmtId="0" fontId="5" fillId="0" borderId="10" xfId="1" applyFont="1" applyBorder="1" applyAlignment="1">
      <alignment horizontal="center" vertical="top" wrapText="1"/>
    </xf>
    <xf numFmtId="0" fontId="11" fillId="0" borderId="6" xfId="1" applyFont="1" applyBorder="1" applyAlignment="1">
      <alignment horizontal="right" vertical="center" wrapText="1"/>
    </xf>
    <xf numFmtId="0" fontId="11" fillId="0" borderId="7" xfId="1" applyFont="1" applyBorder="1" applyAlignment="1">
      <alignment horizontal="right" vertical="center" wrapText="1"/>
    </xf>
    <xf numFmtId="0" fontId="4" fillId="0" borderId="0" xfId="1" applyFont="1" applyBorder="1" applyAlignment="1">
      <alignment horizont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left" vertical="center" wrapText="1"/>
    </xf>
    <xf numFmtId="0" fontId="5" fillId="0" borderId="3" xfId="1" applyFont="1" applyBorder="1" applyAlignment="1">
      <alignment horizontal="left" vertical="center" wrapText="1"/>
    </xf>
    <xf numFmtId="0" fontId="6" fillId="0" borderId="2" xfId="1" applyFont="1" applyBorder="1" applyAlignment="1">
      <alignment horizontal="center" vertical="top" wrapText="1"/>
    </xf>
    <xf numFmtId="0" fontId="6" fillId="0" borderId="3" xfId="1" applyFont="1" applyBorder="1" applyAlignment="1">
      <alignment horizontal="center" vertical="top" wrapText="1"/>
    </xf>
    <xf numFmtId="0" fontId="6" fillId="0" borderId="13" xfId="1" applyFont="1" applyBorder="1" applyAlignment="1">
      <alignment horizontal="center" vertical="top" wrapText="1"/>
    </xf>
    <xf numFmtId="0" fontId="6" fillId="0" borderId="4" xfId="1" applyFont="1" applyBorder="1" applyAlignment="1">
      <alignment horizontal="center" vertical="top" wrapText="1"/>
    </xf>
    <xf numFmtId="0" fontId="6" fillId="0" borderId="5" xfId="1" applyFont="1" applyBorder="1" applyAlignment="1">
      <alignment horizontal="center" vertical="center" wrapText="1"/>
    </xf>
    <xf numFmtId="2" fontId="6" fillId="0" borderId="5" xfId="1" applyNumberFormat="1" applyFont="1" applyBorder="1" applyAlignment="1">
      <alignment horizontal="center" vertical="center" wrapText="1"/>
    </xf>
    <xf numFmtId="49" fontId="6" fillId="0" borderId="5" xfId="1" applyNumberFormat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/>
    </xf>
    <xf numFmtId="2" fontId="6" fillId="0" borderId="5" xfId="1" applyNumberFormat="1" applyFont="1" applyBorder="1" applyAlignment="1">
      <alignment horizontal="center" vertical="center"/>
    </xf>
    <xf numFmtId="0" fontId="6" fillId="0" borderId="14" xfId="1" applyFont="1" applyBorder="1" applyAlignment="1">
      <alignment horizontal="center" vertical="center" wrapText="1"/>
    </xf>
    <xf numFmtId="0" fontId="6" fillId="0" borderId="15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top" wrapText="1"/>
    </xf>
    <xf numFmtId="0" fontId="5" fillId="2" borderId="0" xfId="1" applyFont="1" applyFill="1" applyBorder="1" applyAlignment="1">
      <alignment horizontal="left" vertical="center" wrapText="1"/>
    </xf>
    <xf numFmtId="0" fontId="5" fillId="0" borderId="5" xfId="1" applyFont="1" applyBorder="1" applyAlignment="1">
      <alignment horizontal="right" vertical="center" wrapText="1"/>
    </xf>
    <xf numFmtId="4" fontId="5" fillId="0" borderId="5" xfId="1" applyNumberFormat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3"/>
  <sheetViews>
    <sheetView tabSelected="1" topLeftCell="A10" zoomScaleNormal="100" workbookViewId="0">
      <selection activeCell="Q13" sqref="Q13"/>
    </sheetView>
  </sheetViews>
  <sheetFormatPr defaultColWidth="9.140625" defaultRowHeight="15" x14ac:dyDescent="0.25"/>
  <cols>
    <col min="1" max="1" width="8" style="3" customWidth="1"/>
    <col min="2" max="2" width="30.7109375" style="3" customWidth="1"/>
    <col min="3" max="4" width="14.28515625" style="3" customWidth="1"/>
    <col min="5" max="5" width="8.85546875" style="3" customWidth="1"/>
    <col min="6" max="8" width="14.7109375" style="18" customWidth="1"/>
    <col min="9" max="9" width="14.7109375" style="18" hidden="1" customWidth="1"/>
    <col min="10" max="10" width="15.7109375" style="18" hidden="1" customWidth="1"/>
    <col min="11" max="11" width="11.5703125" style="19" customWidth="1"/>
    <col min="12" max="12" width="10.85546875" style="19" hidden="1" customWidth="1"/>
    <col min="13" max="13" width="8.7109375" style="18" customWidth="1"/>
    <col min="14" max="14" width="8.140625" style="18" customWidth="1"/>
    <col min="15" max="15" width="10.42578125" style="3" customWidth="1"/>
    <col min="16" max="16" width="18.42578125" style="3" customWidth="1"/>
    <col min="17" max="1009" width="9.140625" style="3" customWidth="1"/>
    <col min="1010" max="16384" width="9.140625" style="3"/>
  </cols>
  <sheetData>
    <row r="1" spans="1:16" hidden="1" x14ac:dyDescent="0.25">
      <c r="A1" s="1" t="s">
        <v>15</v>
      </c>
      <c r="B1" s="1"/>
      <c r="C1" s="1"/>
      <c r="D1" s="1"/>
      <c r="E1" s="1"/>
      <c r="F1" s="2"/>
      <c r="G1" s="2"/>
      <c r="H1" s="2"/>
      <c r="I1" s="2"/>
      <c r="J1" s="2"/>
      <c r="K1" s="2"/>
      <c r="L1" s="2"/>
      <c r="M1" s="2"/>
      <c r="N1" s="2"/>
    </row>
    <row r="2" spans="1:16" hidden="1" x14ac:dyDescent="0.25">
      <c r="A2" s="1"/>
      <c r="B2" s="1"/>
      <c r="C2" s="1"/>
      <c r="D2" s="1"/>
      <c r="E2" s="1"/>
      <c r="F2" s="4"/>
      <c r="G2" s="4"/>
      <c r="H2" s="4"/>
      <c r="I2" s="4"/>
      <c r="J2" s="4"/>
      <c r="K2" s="5"/>
      <c r="L2" s="5"/>
      <c r="M2" s="4"/>
      <c r="N2" s="4"/>
    </row>
    <row r="3" spans="1:16" ht="37.9" customHeight="1" x14ac:dyDescent="0.3">
      <c r="A3" s="43" t="s">
        <v>0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</row>
    <row r="4" spans="1:16" x14ac:dyDescent="0.25">
      <c r="A4" s="1"/>
      <c r="B4" s="1"/>
      <c r="C4" s="1"/>
      <c r="D4" s="1"/>
      <c r="E4" s="1"/>
      <c r="F4" s="4"/>
      <c r="G4" s="4"/>
      <c r="H4" s="4"/>
      <c r="I4" s="4"/>
      <c r="J4" s="4"/>
      <c r="K4" s="5"/>
      <c r="L4" s="5"/>
      <c r="M4" s="4"/>
      <c r="N4" s="4"/>
    </row>
    <row r="5" spans="1:16" hidden="1" x14ac:dyDescent="0.25">
      <c r="A5" s="1"/>
      <c r="B5" s="1"/>
      <c r="C5" s="1"/>
      <c r="D5" s="1"/>
      <c r="E5" s="1"/>
      <c r="F5" s="4"/>
      <c r="G5" s="4"/>
      <c r="H5" s="4"/>
      <c r="I5" s="4"/>
      <c r="J5" s="4"/>
      <c r="K5" s="5"/>
      <c r="L5" s="5"/>
      <c r="M5" s="6"/>
      <c r="N5" s="7"/>
    </row>
    <row r="6" spans="1:16" x14ac:dyDescent="0.25">
      <c r="A6" s="56" t="s">
        <v>24</v>
      </c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</row>
    <row r="7" spans="1:16" x14ac:dyDescent="0.25">
      <c r="A7" s="44" t="s">
        <v>19</v>
      </c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6"/>
    </row>
    <row r="8" spans="1:16" ht="40.15" customHeight="1" x14ac:dyDescent="0.25">
      <c r="A8" s="47" t="s">
        <v>1</v>
      </c>
      <c r="B8" s="48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</row>
    <row r="9" spans="1:16" ht="24.75" customHeight="1" x14ac:dyDescent="0.25">
      <c r="A9" s="49" t="s">
        <v>2</v>
      </c>
      <c r="B9" s="50"/>
      <c r="C9" s="50"/>
      <c r="D9" s="51"/>
      <c r="E9" s="50"/>
      <c r="F9" s="50"/>
      <c r="G9" s="50"/>
      <c r="H9" s="50"/>
      <c r="I9" s="50"/>
      <c r="J9" s="50"/>
      <c r="K9" s="50"/>
      <c r="L9" s="50"/>
      <c r="M9" s="50"/>
      <c r="N9" s="50"/>
      <c r="O9" s="52"/>
    </row>
    <row r="10" spans="1:16" s="9" customFormat="1" ht="190.15" customHeight="1" x14ac:dyDescent="0.25">
      <c r="A10" s="53" t="s">
        <v>3</v>
      </c>
      <c r="B10" s="53" t="s">
        <v>18</v>
      </c>
      <c r="C10" s="53" t="s">
        <v>21</v>
      </c>
      <c r="D10" s="58" t="s">
        <v>4</v>
      </c>
      <c r="E10" s="54" t="s">
        <v>5</v>
      </c>
      <c r="F10" s="32" t="s">
        <v>30</v>
      </c>
      <c r="G10" s="32" t="s">
        <v>26</v>
      </c>
      <c r="H10" s="32" t="s">
        <v>25</v>
      </c>
      <c r="I10" s="8"/>
      <c r="J10" s="8"/>
      <c r="K10" s="54" t="s">
        <v>6</v>
      </c>
      <c r="L10" s="54"/>
      <c r="M10" s="55" t="s">
        <v>7</v>
      </c>
      <c r="N10" s="55" t="s">
        <v>8</v>
      </c>
      <c r="O10" s="57" t="s">
        <v>9</v>
      </c>
    </row>
    <row r="11" spans="1:16" s="9" customFormat="1" ht="40.5" customHeight="1" x14ac:dyDescent="0.25">
      <c r="A11" s="53"/>
      <c r="B11" s="53"/>
      <c r="C11" s="53"/>
      <c r="D11" s="59"/>
      <c r="E11" s="54"/>
      <c r="F11" s="10" t="s">
        <v>10</v>
      </c>
      <c r="G11" s="10" t="s">
        <v>10</v>
      </c>
      <c r="H11" s="10" t="s">
        <v>10</v>
      </c>
      <c r="I11" s="10" t="s">
        <v>10</v>
      </c>
      <c r="J11" s="10" t="s">
        <v>10</v>
      </c>
      <c r="K11" s="54"/>
      <c r="L11" s="54"/>
      <c r="M11" s="55"/>
      <c r="N11" s="55"/>
      <c r="O11" s="57"/>
    </row>
    <row r="12" spans="1:16" s="9" customFormat="1" ht="38.25" x14ac:dyDescent="0.25">
      <c r="A12" s="30">
        <v>1</v>
      </c>
      <c r="B12" s="28" t="s">
        <v>22</v>
      </c>
      <c r="C12" s="25" t="s">
        <v>31</v>
      </c>
      <c r="D12" s="31" t="s">
        <v>23</v>
      </c>
      <c r="E12" s="12">
        <v>2</v>
      </c>
      <c r="F12" s="26">
        <v>34740</v>
      </c>
      <c r="G12" s="26">
        <v>39100</v>
      </c>
      <c r="H12" s="26">
        <v>41800</v>
      </c>
      <c r="I12" s="13"/>
      <c r="J12" s="13"/>
      <c r="K12" s="29">
        <f>ROUND(AVERAGE(F12:J12),2)</f>
        <v>38546.67</v>
      </c>
      <c r="L12" s="12"/>
      <c r="M12" s="29">
        <f>_xlfn.STDEV.S(F12:J12)</f>
        <v>3562.3774832734011</v>
      </c>
      <c r="N12" s="29">
        <f t="shared" ref="N12" si="0">(M12/K12)*100</f>
        <v>9.2417256361532694</v>
      </c>
      <c r="O12" s="29">
        <f>K12*E12</f>
        <v>77093.34</v>
      </c>
      <c r="P12" s="24"/>
    </row>
    <row r="13" spans="1:16" s="9" customFormat="1" ht="25.5" x14ac:dyDescent="0.25">
      <c r="A13" s="30">
        <v>2</v>
      </c>
      <c r="B13" s="28" t="s">
        <v>28</v>
      </c>
      <c r="C13" s="25" t="s">
        <v>29</v>
      </c>
      <c r="D13" s="31" t="s">
        <v>23</v>
      </c>
      <c r="E13" s="12">
        <v>2</v>
      </c>
      <c r="F13" s="26">
        <v>4500</v>
      </c>
      <c r="G13" s="26">
        <v>7000</v>
      </c>
      <c r="H13" s="26">
        <v>6500</v>
      </c>
      <c r="I13" s="13"/>
      <c r="J13" s="13"/>
      <c r="K13" s="29">
        <f>ROUND(AVERAGE(F13:J13),2)</f>
        <v>6000</v>
      </c>
      <c r="L13" s="12"/>
      <c r="M13" s="29">
        <f>_xlfn.STDEV.S(F13:J13)</f>
        <v>1322.8756555322952</v>
      </c>
      <c r="N13" s="29">
        <f>(M13/K13)*100</f>
        <v>22.047927592204921</v>
      </c>
      <c r="O13" s="29">
        <f>K13*E13</f>
        <v>12000</v>
      </c>
      <c r="P13" s="24"/>
    </row>
    <row r="14" spans="1:16" x14ac:dyDescent="0.25">
      <c r="A14" s="60"/>
      <c r="B14" s="60"/>
      <c r="C14" s="60"/>
      <c r="D14" s="60"/>
      <c r="E14" s="60"/>
      <c r="F14" s="60"/>
      <c r="G14" s="60"/>
      <c r="H14" s="60"/>
      <c r="I14" s="60"/>
      <c r="J14" s="60"/>
      <c r="K14" s="60"/>
      <c r="L14" s="60"/>
      <c r="M14" s="60"/>
      <c r="N14" s="11" t="s">
        <v>11</v>
      </c>
      <c r="O14" s="14">
        <f>SUM(O12:O13)</f>
        <v>89093.34</v>
      </c>
    </row>
    <row r="15" spans="1:16" x14ac:dyDescent="0.25">
      <c r="A15" s="62" t="s">
        <v>12</v>
      </c>
      <c r="B15" s="62"/>
      <c r="C15" s="62"/>
      <c r="D15" s="62"/>
      <c r="E15" s="62"/>
      <c r="F15" s="62"/>
      <c r="G15" s="62"/>
      <c r="H15" s="62"/>
      <c r="I15" s="62"/>
      <c r="J15" s="62"/>
      <c r="K15" s="63">
        <f>O14</f>
        <v>89093.34</v>
      </c>
      <c r="L15" s="63"/>
      <c r="M15" s="63"/>
      <c r="N15" s="16"/>
      <c r="O15" s="17"/>
      <c r="P15" s="15"/>
    </row>
    <row r="16" spans="1:16" x14ac:dyDescent="0.25">
      <c r="A16" s="62" t="s">
        <v>16</v>
      </c>
      <c r="B16" s="62"/>
      <c r="C16" s="62"/>
      <c r="D16" s="62"/>
      <c r="E16" s="62"/>
      <c r="F16" s="62"/>
      <c r="G16" s="62"/>
      <c r="H16" s="62"/>
      <c r="I16" s="62"/>
      <c r="J16" s="62"/>
      <c r="K16" s="63"/>
      <c r="L16" s="64"/>
      <c r="M16" s="64"/>
      <c r="N16" s="16"/>
      <c r="O16" s="27">
        <v>78480</v>
      </c>
    </row>
    <row r="17" spans="1:14" s="20" customFormat="1" ht="14.45" customHeight="1" x14ac:dyDescent="0.25">
      <c r="A17" s="61" t="s">
        <v>27</v>
      </c>
      <c r="B17" s="61"/>
      <c r="C17" s="61"/>
      <c r="D17" s="61"/>
      <c r="E17" s="61"/>
      <c r="F17" s="61"/>
      <c r="G17" s="61"/>
      <c r="H17" s="61"/>
      <c r="I17" s="61"/>
      <c r="J17" s="61"/>
      <c r="K17" s="61"/>
      <c r="L17" s="61"/>
      <c r="M17" s="61"/>
      <c r="N17" s="61"/>
    </row>
    <row r="18" spans="1:14" s="20" customFormat="1" ht="12" customHeight="1" thickBot="1" x14ac:dyDescent="0.3">
      <c r="A18" s="21"/>
      <c r="B18" s="21"/>
      <c r="C18" s="21"/>
      <c r="D18" s="21"/>
      <c r="E18" s="21"/>
      <c r="F18" s="22"/>
      <c r="G18" s="22"/>
      <c r="H18" s="22"/>
      <c r="I18" s="22"/>
      <c r="J18" s="22"/>
      <c r="K18" s="23"/>
      <c r="L18" s="23"/>
      <c r="M18" s="22"/>
      <c r="N18" s="22"/>
    </row>
    <row r="19" spans="1:14" ht="15.75" hidden="1" thickBot="1" x14ac:dyDescent="0.3">
      <c r="A19" s="35" t="s">
        <v>17</v>
      </c>
      <c r="B19" s="36"/>
    </row>
    <row r="20" spans="1:14" ht="44.25" customHeight="1" x14ac:dyDescent="0.25">
      <c r="A20" s="37" t="s">
        <v>32</v>
      </c>
      <c r="B20" s="38"/>
    </row>
    <row r="21" spans="1:14" ht="15.75" thickBot="1" x14ac:dyDescent="0.3">
      <c r="A21" s="39" t="s">
        <v>13</v>
      </c>
      <c r="B21" s="40"/>
    </row>
    <row r="22" spans="1:14" x14ac:dyDescent="0.25">
      <c r="A22" s="41" t="s">
        <v>20</v>
      </c>
      <c r="B22" s="42"/>
    </row>
    <row r="23" spans="1:14" ht="15.75" thickBot="1" x14ac:dyDescent="0.3">
      <c r="A23" s="33" t="s">
        <v>14</v>
      </c>
      <c r="B23" s="34"/>
    </row>
  </sheetData>
  <mergeCells count="26">
    <mergeCell ref="A14:M14"/>
    <mergeCell ref="A17:N17"/>
    <mergeCell ref="A15:J15"/>
    <mergeCell ref="K15:M15"/>
    <mergeCell ref="A16:J16"/>
    <mergeCell ref="K16:M16"/>
    <mergeCell ref="A3:N3"/>
    <mergeCell ref="A7:O7"/>
    <mergeCell ref="A8:O8"/>
    <mergeCell ref="A9:O9"/>
    <mergeCell ref="A10:A11"/>
    <mergeCell ref="B10:B11"/>
    <mergeCell ref="C10:C11"/>
    <mergeCell ref="E10:E11"/>
    <mergeCell ref="K10:K11"/>
    <mergeCell ref="L10:L11"/>
    <mergeCell ref="M10:M11"/>
    <mergeCell ref="A6:O6"/>
    <mergeCell ref="N10:N11"/>
    <mergeCell ref="O10:O11"/>
    <mergeCell ref="D10:D11"/>
    <mergeCell ref="A23:B23"/>
    <mergeCell ref="A19:B19"/>
    <mergeCell ref="A20:B20"/>
    <mergeCell ref="A21:B21"/>
    <mergeCell ref="A22:B22"/>
  </mergeCells>
  <conditionalFormatting sqref="N12:N13">
    <cfRule type="cellIs" dxfId="0" priority="2" operator="greaterThan">
      <formula>30</formula>
    </cfRule>
  </conditionalFormatting>
  <pageMargins left="0.19685039370078741" right="0.19685039370078741" top="0.59055118110236227" bottom="0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Уляшина Виктория Сергеевна</dc:creator>
  <cp:lastModifiedBy>Пискаева Тамила Сейрановна</cp:lastModifiedBy>
  <cp:lastPrinted>2025-12-01T11:29:54Z</cp:lastPrinted>
  <dcterms:created xsi:type="dcterms:W3CDTF">2020-12-16T13:24:55Z</dcterms:created>
  <dcterms:modified xsi:type="dcterms:W3CDTF">2026-05-25T12:45:09Z</dcterms:modified>
</cp:coreProperties>
</file>