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3250" windowHeight="13170"/>
  </bookViews>
  <sheets>
    <sheet name="обосн" sheetId="8" r:id="rId1"/>
  </sheets>
  <definedNames>
    <definedName name="_xlnm.Print_Area" localSheetId="0">обосн!$A$2:$O$18</definedName>
  </definedNames>
  <calcPr calcId="125725"/>
</workbook>
</file>

<file path=xl/calcChain.xml><?xml version="1.0" encoding="utf-8"?>
<calcChain xmlns="http://schemas.openxmlformats.org/spreadsheetml/2006/main">
  <c r="M10" i="8"/>
  <c r="N10" s="1"/>
  <c r="O10" s="1"/>
  <c r="L10"/>
  <c r="J10"/>
  <c r="I10"/>
  <c r="L9"/>
  <c r="M9" s="1"/>
  <c r="N9" s="1"/>
  <c r="O9" s="1"/>
  <c r="J9"/>
  <c r="I9"/>
  <c r="K10" l="1"/>
  <c r="C14"/>
  <c r="K9"/>
</calcChain>
</file>

<file path=xl/sharedStrings.xml><?xml version="1.0" encoding="utf-8"?>
<sst xmlns="http://schemas.openxmlformats.org/spreadsheetml/2006/main" count="36" uniqueCount="34">
  <si>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</si>
  <si>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</si>
  <si>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</si>
  <si>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</si>
  <si>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</si>
  <si>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</si>
  <si>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</si>
  <si>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</si>
  <si>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</si>
  <si>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</si>
  <si>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</si>
  <si>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</si>
  <si>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</si>
  <si>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</si>
  <si>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</si>
  <si>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</si>
  <si>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</si>
  <si>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</si>
  <si>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</si>
  <si>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</si>
  <si>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</si>
  <si>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</si>
  <si>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 xml:space="preserve">руб., </t>
  </si>
  <si>
    <t>Расчетная сумма:</t>
  </si>
  <si>
    <t>Заказчик не указывает сведения о потенциальных поставщиках, сделавших коммерческое предложение во избежание нарушения Статьи 11 Федерального закона от 26.07.2006. № 135-ФЗ (ред. от 01.03.2011) «О защите конкуренции» и сговора участников размещения заказа. Коммерческие предложения хранятся у Заказчика.</t>
  </si>
  <si>
    <t>шт.</t>
  </si>
  <si>
    <t>Обоснование начальной (максимальной) цены контракта
на оказание услуг по техническому осмотру автотранспорта</t>
  </si>
  <si>
    <t>Услуги по техническому осмотру автотранспорта</t>
  </si>
  <si>
    <t>Начальник отделения МПРиРР отдела ИТСОиН  ФКУ ЦИТОВ УФСИН России по Тамбовской области                                                                                                                    В.С. Конкин</t>
  </si>
  <si>
    <t>т.к. НМЦК не может превышать объем выделенных ЛБО, то НМЦК на оказание услуг по техническому осмотру составит     2 263 рублей.</t>
  </si>
  <si>
    <t>Ценовое предложение №1 № вх-70/ТО/54-871 от 27.05.2026г.</t>
  </si>
  <si>
    <t>Ценовое предложение №2 № вх-70/ТО/54-870 714 от 27.05.2026г.</t>
  </si>
  <si>
    <t>Ценовое предложение №3 № вх-70/ТО/54-869 от 27.05.2026г.</t>
  </si>
  <si>
    <r>
      <t xml:space="preserve">Дата подготовки обоснования НМЦК </t>
    </r>
    <r>
      <rPr>
        <sz val="12"/>
        <rFont val="Times New Roman"/>
        <family val="1"/>
        <charset val="204"/>
      </rPr>
      <t xml:space="preserve"> 01.06.2026</t>
    </r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</si>
</sst>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0"/>
    <numFmt numFmtId="166" formatCode="#,##0.00_ ;[Red]\-#,##0.0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9" fillId="0" borderId="0" xfId="0" applyFont="1" applyFill="1" applyAlignment="1" applyProtection="1">
      <alignment vertical="center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/>
    <xf numFmtId="166" fontId="10" fillId="5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 justifyLastLine="1"/>
    </xf>
    <xf numFmtId="0" fontId="2" fillId="4" borderId="1" xfId="0" applyFont="1" applyFill="1" applyBorder="1" applyAlignment="1">
      <alignment horizontal="center" vertical="center" wrapText="1" justifyLastLine="1"/>
    </xf>
    <xf numFmtId="1" fontId="2" fillId="5" borderId="1" xfId="0" applyNumberFormat="1" applyFont="1" applyFill="1" applyBorder="1" applyAlignment="1">
      <alignment horizontal="center" vertical="center" wrapText="1" justifyLastLine="1"/>
    </xf>
    <xf numFmtId="2" fontId="2" fillId="5" borderId="1" xfId="0" applyNumberFormat="1" applyFont="1" applyFill="1" applyBorder="1" applyAlignment="1">
      <alignment horizontal="center" vertical="center" wrapText="1" justifyLastLine="1"/>
    </xf>
    <xf numFmtId="2" fontId="2" fillId="5" borderId="1" xfId="0" applyNumberFormat="1" applyFont="1" applyFill="1" applyBorder="1" applyAlignment="1">
      <alignment horizontal="center" vertical="center" justifyLastLine="1"/>
    </xf>
    <xf numFmtId="10" fontId="2" fillId="5" borderId="1" xfId="0" applyNumberFormat="1" applyFont="1" applyFill="1" applyBorder="1" applyAlignment="1">
      <alignment horizontal="center" vertical="center" justifyLastLine="1"/>
    </xf>
    <xf numFmtId="4" fontId="2" fillId="5" borderId="1" xfId="0" applyNumberFormat="1" applyFont="1" applyFill="1" applyBorder="1" applyAlignment="1">
      <alignment horizontal="center" vertical="center" wrapText="1" justifyLastLine="1"/>
    </xf>
    <xf numFmtId="4" fontId="2" fillId="5" borderId="11" xfId="0" applyNumberFormat="1" applyFont="1" applyFill="1" applyBorder="1" applyAlignment="1">
      <alignment horizontal="center" vertical="center" wrapText="1" justifyLastLine="1"/>
    </xf>
    <xf numFmtId="0" fontId="10" fillId="0" borderId="1" xfId="0" applyFont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 applyProtection="1">
      <alignment horizontal="left" vertical="top" wrapText="1"/>
      <protection locked="0"/>
    </xf>
    <xf numFmtId="4" fontId="3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topLeftCell="A2" zoomScale="89" zoomScaleNormal="89" workbookViewId="0">
      <selection activeCell="C14" sqref="C14:D14"/>
    </sheetView>
  </sheetViews>
  <sheetFormatPr defaultRowHeight="12.75"/>
  <cols>
    <col min="1" max="1" width="4.7109375" style="1" customWidth="1"/>
    <col min="2" max="2" width="27" style="1" customWidth="1"/>
    <col min="3" max="3" width="5.85546875" style="1" customWidth="1"/>
    <col min="4" max="4" width="6.85546875" style="1" customWidth="1"/>
    <col min="5" max="5" width="9.7109375" style="1" customWidth="1"/>
    <col min="6" max="7" width="9.855468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3.57031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5" ht="15.75" hidden="1">
      <c r="J1" s="2" t="s">
        <v>1</v>
      </c>
    </row>
    <row r="2" spans="1:15" ht="15.75">
      <c r="J2" s="2"/>
      <c r="M2" s="41"/>
      <c r="N2" s="41"/>
      <c r="O2" s="41"/>
    </row>
    <row r="3" spans="1:15" ht="32.25" customHeight="1">
      <c r="A3" s="46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5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48" customHeight="1">
      <c r="A5" s="35" t="s">
        <v>17</v>
      </c>
      <c r="B5" s="36"/>
      <c r="C5" s="37" t="s">
        <v>20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32.25" customHeight="1">
      <c r="A6" s="35" t="s">
        <v>18</v>
      </c>
      <c r="B6" s="36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36"/>
    </row>
    <row r="7" spans="1:15">
      <c r="A7" s="47" t="s">
        <v>2</v>
      </c>
      <c r="B7" s="47" t="s">
        <v>21</v>
      </c>
      <c r="C7" s="49" t="s">
        <v>3</v>
      </c>
      <c r="D7" s="51" t="s">
        <v>0</v>
      </c>
      <c r="E7" s="53" t="s">
        <v>4</v>
      </c>
      <c r="F7" s="53"/>
      <c r="G7" s="53"/>
      <c r="H7" s="53"/>
      <c r="I7" s="44" t="s">
        <v>5</v>
      </c>
      <c r="J7" s="44"/>
      <c r="K7" s="44"/>
      <c r="L7" s="45" t="s">
        <v>6</v>
      </c>
      <c r="M7" s="45"/>
      <c r="N7" s="45"/>
      <c r="O7" s="45"/>
    </row>
    <row r="8" spans="1:15" ht="150.75">
      <c r="A8" s="48"/>
      <c r="B8" s="48"/>
      <c r="C8" s="50"/>
      <c r="D8" s="52"/>
      <c r="E8" s="34" t="s">
        <v>30</v>
      </c>
      <c r="F8" s="34" t="s">
        <v>31</v>
      </c>
      <c r="G8" s="34" t="s">
        <v>32</v>
      </c>
      <c r="H8" s="19" t="s">
        <v>7</v>
      </c>
      <c r="I8" s="17" t="s">
        <v>8</v>
      </c>
      <c r="J8" s="18" t="s">
        <v>9</v>
      </c>
      <c r="K8" s="18" t="s">
        <v>10</v>
      </c>
      <c r="L8" s="18" t="s">
        <v>11</v>
      </c>
      <c r="M8" s="19" t="s">
        <v>12</v>
      </c>
      <c r="N8" s="19" t="s">
        <v>13</v>
      </c>
      <c r="O8" s="19" t="s">
        <v>14</v>
      </c>
    </row>
    <row r="9" spans="1:15" ht="25.5">
      <c r="A9" s="24">
        <v>1</v>
      </c>
      <c r="B9" s="33" t="s">
        <v>27</v>
      </c>
      <c r="C9" s="25" t="s">
        <v>25</v>
      </c>
      <c r="D9" s="26">
        <v>1</v>
      </c>
      <c r="E9" s="23">
        <v>1201</v>
      </c>
      <c r="F9" s="22">
        <v>1700</v>
      </c>
      <c r="G9" s="22">
        <v>2000</v>
      </c>
      <c r="H9" s="27">
        <v>3</v>
      </c>
      <c r="I9" s="28">
        <f t="shared" ref="I9" si="0">AVERAGE(E9:G9)</f>
        <v>1633.6666666666667</v>
      </c>
      <c r="J9" s="29">
        <f t="shared" ref="J9" si="1">STDEV(E9:G9)</f>
        <v>403.60913435319264</v>
      </c>
      <c r="K9" s="30">
        <f t="shared" ref="K9" si="2">J9/I9</f>
        <v>0.24705721343798773</v>
      </c>
      <c r="L9" s="28">
        <f t="shared" ref="L9" si="3">((D9/H9)*(SUM(E9:G9)))</f>
        <v>1633.6666666666665</v>
      </c>
      <c r="M9" s="28">
        <f t="shared" ref="M9" si="4">L9/D9</f>
        <v>1633.6666666666665</v>
      </c>
      <c r="N9" s="31">
        <f t="shared" ref="N9" si="5">ROUND(M9,2)</f>
        <v>1633.67</v>
      </c>
      <c r="O9" s="32">
        <f t="shared" ref="O9" si="6">N9*D9</f>
        <v>1633.67</v>
      </c>
    </row>
    <row r="10" spans="1:15" ht="25.5">
      <c r="A10" s="24">
        <v>1</v>
      </c>
      <c r="B10" s="33" t="s">
        <v>27</v>
      </c>
      <c r="C10" s="25" t="s">
        <v>25</v>
      </c>
      <c r="D10" s="26">
        <v>1</v>
      </c>
      <c r="E10" s="23">
        <v>1315</v>
      </c>
      <c r="F10" s="22">
        <v>1900</v>
      </c>
      <c r="G10" s="22">
        <v>2000</v>
      </c>
      <c r="H10" s="27">
        <v>3</v>
      </c>
      <c r="I10" s="28">
        <f t="shared" ref="I10" si="7">AVERAGE(E10:G10)</f>
        <v>1738.3333333333333</v>
      </c>
      <c r="J10" s="29">
        <f t="shared" ref="J10" si="8">STDEV(E10:G10)</f>
        <v>370.01126108989308</v>
      </c>
      <c r="K10" s="30">
        <f t="shared" ref="K10" si="9">J10/I10</f>
        <v>0.21285403322525009</v>
      </c>
      <c r="L10" s="28">
        <f t="shared" ref="L10" si="10">((D10/H10)*(SUM(E10:G10)))</f>
        <v>1738.3333333333333</v>
      </c>
      <c r="M10" s="28">
        <f t="shared" ref="M10" si="11">L10/D10</f>
        <v>1738.3333333333333</v>
      </c>
      <c r="N10" s="31">
        <f t="shared" ref="N10" si="12">ROUND(M10,2)</f>
        <v>1738.33</v>
      </c>
      <c r="O10" s="32">
        <f t="shared" ref="O10" si="13">N10*D10</f>
        <v>1738.33</v>
      </c>
    </row>
    <row r="11" spans="1:15">
      <c r="A11" s="3"/>
      <c r="B11" s="4"/>
      <c r="C11" s="5"/>
      <c r="D11" s="5"/>
      <c r="E11" s="6"/>
      <c r="F11" s="6"/>
      <c r="G11" s="6"/>
      <c r="H11" s="7"/>
      <c r="I11" s="8"/>
      <c r="J11" s="9"/>
      <c r="K11" s="10"/>
      <c r="L11" s="11"/>
      <c r="M11" s="12"/>
      <c r="N11" s="11" t="s">
        <v>15</v>
      </c>
      <c r="O11" s="13">
        <v>3372</v>
      </c>
    </row>
    <row r="12" spans="1:15">
      <c r="A12" s="42" t="s">
        <v>19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 ht="72.75" customHeight="1">
      <c r="A13" s="42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 s="14" customFormat="1" ht="44.25" customHeight="1">
      <c r="A14" s="40" t="s">
        <v>23</v>
      </c>
      <c r="B14" s="40"/>
      <c r="C14" s="56">
        <f>O11</f>
        <v>3372</v>
      </c>
      <c r="D14" s="56"/>
      <c r="E14" s="21" t="s">
        <v>22</v>
      </c>
      <c r="F14" s="57" t="s">
        <v>29</v>
      </c>
      <c r="G14" s="58"/>
      <c r="H14" s="58"/>
      <c r="I14" s="58"/>
      <c r="J14" s="58"/>
      <c r="K14" s="58"/>
      <c r="L14" s="58"/>
      <c r="M14" s="58"/>
      <c r="N14" s="58"/>
      <c r="O14" s="58"/>
    </row>
    <row r="15" spans="1:15" s="15" customFormat="1" ht="17.25" customHeight="1">
      <c r="A15" s="55" t="s">
        <v>24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7" spans="1:15" s="16" customFormat="1" ht="33.75" customHeight="1">
      <c r="A17" s="54" t="s">
        <v>33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1"/>
    </row>
    <row r="18" spans="1:15" ht="15.75">
      <c r="A18" s="54" t="s">
        <v>28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s="16" customFormat="1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</sheetData>
  <mergeCells count="21">
    <mergeCell ref="A17:N17"/>
    <mergeCell ref="A15:O15"/>
    <mergeCell ref="A18:O18"/>
    <mergeCell ref="C14:D14"/>
    <mergeCell ref="F14:O14"/>
    <mergeCell ref="A6:B6"/>
    <mergeCell ref="C5:O5"/>
    <mergeCell ref="A14:B14"/>
    <mergeCell ref="M2:O2"/>
    <mergeCell ref="A12:O12"/>
    <mergeCell ref="A13:O13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2026-06-01T08:06:45Z</dcterms:modified>
</cp:coreProperties>
</file>