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bmserver3\общая папка\Березка  Агрегатор торговли\БЕРЕЗКА Агрегатор торговли\2026\20,244\Утилизация автошин\"/>
    </mc:Choice>
  </mc:AlternateContent>
  <bookViews>
    <workbookView xWindow="735" yWindow="1005" windowWidth="27645" windowHeight="153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1" i="1"/>
  <c r="I12" i="1"/>
  <c r="L12" i="1" s="1"/>
  <c r="I11" i="1"/>
  <c r="L11" i="1" s="1"/>
  <c r="K12" i="1" l="1"/>
  <c r="K11" i="1"/>
  <c r="J14" i="1" l="1"/>
  <c r="I14" i="1"/>
  <c r="L14" i="1" s="1"/>
  <c r="K14" i="1" l="1"/>
  <c r="I13" i="1"/>
  <c r="L13" i="1" l="1"/>
  <c r="L16" i="1" s="1"/>
  <c r="J13" i="1"/>
  <c r="K13" i="1" s="1"/>
  <c r="I17" i="1" l="1"/>
</calcChain>
</file>

<file path=xl/sharedStrings.xml><?xml version="1.0" encoding="utf-8"?>
<sst xmlns="http://schemas.openxmlformats.org/spreadsheetml/2006/main" count="41" uniqueCount="38">
  <si>
    <t>Метод сопоставимых рыночных цен (анализ рынка)</t>
  </si>
  <si>
    <t>№</t>
  </si>
  <si>
    <t>Существенные условия исполнения контракта</t>
  </si>
  <si>
    <t>Ед. изм</t>
  </si>
  <si>
    <t>Кол-во</t>
  </si>
  <si>
    <t>Данные анализа рынка (руб./ед.изм.)</t>
  </si>
  <si>
    <t>Однородность совокупности значений выявленных цен, используемых в расчете Н(М)ЦК.</t>
  </si>
  <si>
    <t>Н(М)ЦК, определяемая методом сопоставимых рыночных цен (анализа рынка)*</t>
  </si>
  <si>
    <t>Среднее квадратичное отклонение</t>
  </si>
  <si>
    <t>Итого:</t>
  </si>
  <si>
    <t>х</t>
  </si>
  <si>
    <t>В результате проведенного расчета Н(М)ЦК составила:</t>
  </si>
  <si>
    <t xml:space="preserve">    </t>
  </si>
  <si>
    <t>В соответствии с описанием объекта закупки</t>
  </si>
  <si>
    <t xml:space="preserve">Средняя арифметическая
 цена за единицу
 &lt;ц&gt; </t>
  </si>
  <si>
    <t xml:space="preserve">Расчет подготовил:  __________________И.А.Гаранина </t>
  </si>
  <si>
    <t>Таблица №1</t>
  </si>
  <si>
    <t xml:space="preserve">Расчет НМЦК </t>
  </si>
  <si>
    <t>Используемый метод  определения НМЦК с обоснованием</t>
  </si>
  <si>
    <t>шт.</t>
  </si>
  <si>
    <t>Итого  по коммерческим предложениям</t>
  </si>
  <si>
    <t>НМЦК методом сопоставимых рыночных цен (анализа рынка) определяется по формуле:</t>
  </si>
  <si>
    <t xml:space="preserve">Расчет Н(М)ЦК </t>
  </si>
  <si>
    <t xml:space="preserve">где   : v - количество (объем) закупаемого товара (работы, услуги);    n - количество значений, используемых в расчете;        i - номер источника ценовой информации;    u- цена единицы товара, работы, услуги, представленная в источнике с номером i, 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 поставок товаров, выполнения работ, оказания услуг. 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</si>
  <si>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</si>
  <si>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объекта закупки   (ремонт техники)</t>
  </si>
  <si>
    <t>Коффициент вариации не превышает 33%, что свидетельствует  об однородности совокупности значений,используемых   в расчете.</t>
  </si>
  <si>
    <t>Автошины Tunga Nordway (185/65 R15) Ш 88Q</t>
  </si>
  <si>
    <t xml:space="preserve">Автошина Toyo 245/65 R17 111Н ОРНТ (OPEN COUNTRY H/T) </t>
  </si>
  <si>
    <t>Автошина V-130 185/65R15 Viatti Strada Asimmetrico</t>
  </si>
  <si>
    <t>Автошина Кама Евро НК-129 175/70R14</t>
  </si>
  <si>
    <t>Источник 1(КП  49 от 26.05.2026 )</t>
  </si>
  <si>
    <t xml:space="preserve">Источник 2 </t>
  </si>
  <si>
    <t xml:space="preserve">Обоснование начальной (максимальной) цены контракта 
на  оказание услуг по   сбору, обработке, транспортировке, утилизации\обезвреживанию  отходов производства и потребления     для    нужд Управления Роспотребнадзора по Удмуртской Республике   
</t>
  </si>
  <si>
    <r>
      <rPr>
        <b/>
        <sz val="11"/>
        <color indexed="8"/>
        <rFont val="Times New Roman"/>
        <family val="1"/>
        <charset val="204"/>
      </rPr>
      <t>Порядок формирования цены контракта</t>
    </r>
    <r>
      <rPr>
        <sz val="11"/>
        <color indexed="8"/>
        <rFont val="Times New Roman"/>
        <family val="1"/>
        <charset val="204"/>
      </rPr>
      <t xml:space="preserve">: В стоимость оказанных услуг включены все затраты, связанные с их оказанием, включая    расходы на вывоз отходов и его разгрузку, расходы на страхование, уплату пошлин, налогов и уплату всех обязательных платежей, связанных с исполнением настоящего контракта. </t>
    </r>
  </si>
  <si>
    <t>Для определения  начальной (максимальной) цены контракта на   оказание услуг по   сбору, обработке, транспортировке, утилизации\обезвреживанию  отходов производства и потребления  для нужд   Управления Роспотребнадзора по Удмуртской Республике  был проведен анализ текущих цен на данные услуги.Источником информации о действующих ценах являются коммерческие предложения от Исполнителей, оказывающих данные услуги  .Информация занесена в Таблицу №1.</t>
  </si>
  <si>
    <t xml:space="preserve">С учетом объема доведенных лимитов бюджетных обязательств,   установлена НМЦК   составляет 5000,00руб (Пять  тысячи  рублей 00 копеек)  в размере  минимальной цены  предложенной Испольнителем
</t>
  </si>
  <si>
    <t>рублей (Шесть   тысяч   пятьсот рублей  00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</si>
</sst>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3" fillId="0" borderId="0" xfId="1" applyFont="1" applyBorder="1" applyAlignment="1">
      <alignment horizontal="center" vertical="top" wrapText="1"/>
    </xf>
    <xf numFmtId="0" fontId="5" fillId="0" borderId="0" xfId="0" applyFont="1"/>
    <xf numFmtId="0" fontId="4" fillId="0" borderId="0" xfId="1" applyFont="1"/>
    <xf numFmtId="0" fontId="4" fillId="0" borderId="0" xfId="1" applyFont="1" applyAlignment="1">
      <alignment horizontal="left" wrapText="1"/>
    </xf>
    <xf numFmtId="0" fontId="3" fillId="0" borderId="5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center" textRotation="90" wrapText="1"/>
    </xf>
    <xf numFmtId="0" fontId="3" fillId="0" borderId="3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4" fillId="0" borderId="2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center" vertical="center" textRotation="90" wrapText="1"/>
    </xf>
    <xf numFmtId="4" fontId="3" fillId="0" borderId="3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 wrapText="1"/>
    </xf>
    <xf numFmtId="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left" vertical="top" wrapText="1"/>
    </xf>
    <xf numFmtId="2" fontId="8" fillId="0" borderId="3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/>
    <xf numFmtId="0" fontId="4" fillId="0" borderId="0" xfId="1" applyFont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5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top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3" fillId="2" borderId="0" xfId="1" applyFont="1" applyFill="1" applyAlignment="1">
      <alignment horizontal="left" vertical="top" wrapText="1"/>
    </xf>
    <xf numFmtId="0" fontId="4" fillId="0" borderId="0" xfId="1" applyFont="1" applyAlignment="1">
      <alignment horizontal="center"/>
    </xf>
    <xf numFmtId="2" fontId="3" fillId="0" borderId="5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</xdr:colOff>
      <xdr:row>9</xdr:row>
      <xdr:rowOff>952500</xdr:rowOff>
    </xdr:from>
    <xdr:to>
      <xdr:col>11</xdr:col>
      <xdr:colOff>0</xdr:colOff>
      <xdr:row>9</xdr:row>
      <xdr:rowOff>1308100</xdr:rowOff>
    </xdr:to>
    <xdr:pic>
      <xdr:nvPicPr>
        <xdr:cNvPr id="18" name="Picture 1">
          <a:extLst>
            <a:ext uri="{FF2B5EF4-FFF2-40B4-BE49-F238E27FC236}">
              <a16:creationId xmlns="" xmlns:a16="http://schemas.microsoft.com/office/drawing/2014/main" id="{602DFBFE-14B4-4A41-9E07-444C723F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8100" y="2832100"/>
          <a:ext cx="10668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25400</xdr:colOff>
      <xdr:row>9</xdr:row>
      <xdr:rowOff>927100</xdr:rowOff>
    </xdr:from>
    <xdr:to>
      <xdr:col>9</xdr:col>
      <xdr:colOff>1168400</xdr:colOff>
      <xdr:row>9</xdr:row>
      <xdr:rowOff>1371600</xdr:rowOff>
    </xdr:to>
    <xdr:pic>
      <xdr:nvPicPr>
        <xdr:cNvPr id="19" name="Picture 2">
          <a:extLst>
            <a:ext uri="{FF2B5EF4-FFF2-40B4-BE49-F238E27FC236}">
              <a16:creationId xmlns="" xmlns:a16="http://schemas.microsoft.com/office/drawing/2014/main" id="{E539C964-9AE4-A741-9901-CEEA9F9E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0" y="2806700"/>
          <a:ext cx="1143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466725</xdr:colOff>
      <xdr:row>11</xdr:row>
      <xdr:rowOff>273050</xdr:rowOff>
    </xdr:from>
    <xdr:to>
      <xdr:col>11</xdr:col>
      <xdr:colOff>644525</xdr:colOff>
      <xdr:row>11</xdr:row>
      <xdr:rowOff>320675</xdr:rowOff>
    </xdr:to>
    <xdr:pic>
      <xdr:nvPicPr>
        <xdr:cNvPr id="21" name="Picture 6">
          <a:extLst>
            <a:ext uri="{FF2B5EF4-FFF2-40B4-BE49-F238E27FC236}">
              <a16:creationId xmlns="" xmlns:a16="http://schemas.microsoft.com/office/drawing/2014/main" id="{D0D31088-D7C0-544D-A48B-A43FC2DE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6959600"/>
          <a:ext cx="177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12</xdr:row>
      <xdr:rowOff>1397000</xdr:rowOff>
    </xdr:from>
    <xdr:to>
      <xdr:col>11</xdr:col>
      <xdr:colOff>482600</xdr:colOff>
      <xdr:row>12</xdr:row>
      <xdr:rowOff>1625600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D0D31088-D7C0-544D-A48B-A43FC2DE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4560" y="6068060"/>
          <a:ext cx="177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16</xdr:row>
      <xdr:rowOff>289560</xdr:rowOff>
    </xdr:from>
    <xdr:to>
      <xdr:col>9</xdr:col>
      <xdr:colOff>623838</xdr:colOff>
      <xdr:row>17</xdr:row>
      <xdr:rowOff>390559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9334500"/>
          <a:ext cx="1627773" cy="396274"/>
        </a:xfrm>
        <a:prstGeom prst="rect">
          <a:avLst/>
        </a:prstGeom>
      </xdr:spPr>
    </xdr:pic>
    <xdr:clientData/>
  </xdr:twoCellAnchor>
  <xdr:twoCellAnchor>
    <xdr:from>
      <xdr:col>11</xdr:col>
      <xdr:colOff>304800</xdr:colOff>
      <xdr:row>13</xdr:row>
      <xdr:rowOff>1397000</xdr:rowOff>
    </xdr:from>
    <xdr:to>
      <xdr:col>11</xdr:col>
      <xdr:colOff>482600</xdr:colOff>
      <xdr:row>13</xdr:row>
      <xdr:rowOff>1625600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D0D31088-D7C0-544D-A48B-A43FC2DE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7512050"/>
          <a:ext cx="177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10</xdr:row>
      <xdr:rowOff>1397000</xdr:rowOff>
    </xdr:from>
    <xdr:to>
      <xdr:col>11</xdr:col>
      <xdr:colOff>482600</xdr:colOff>
      <xdr:row>10</xdr:row>
      <xdr:rowOff>1625600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D0D31088-D7C0-544D-A48B-A43FC2DE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8740775"/>
          <a:ext cx="177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11</xdr:row>
      <xdr:rowOff>1397000</xdr:rowOff>
    </xdr:from>
    <xdr:to>
      <xdr:col>11</xdr:col>
      <xdr:colOff>482600</xdr:colOff>
      <xdr:row>11</xdr:row>
      <xdr:rowOff>1625600</xdr:rowOff>
    </xdr:to>
    <xdr:pic>
      <xdr:nvPicPr>
        <xdr:cNvPr id="10" name="Picture 6">
          <a:extLst>
            <a:ext uri="{FF2B5EF4-FFF2-40B4-BE49-F238E27FC236}">
              <a16:creationId xmlns="" xmlns:a16="http://schemas.microsoft.com/office/drawing/2014/main" id="{D0D31088-D7C0-544D-A48B-A43FC2DE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8740775"/>
          <a:ext cx="1778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topLeftCell="A13" zoomScaleNormal="100" workbookViewId="0">
      <selection activeCell="I24" sqref="I24"/>
    </sheetView>
  </sheetViews>
  <sheetFormatPr defaultColWidth="11" defaultRowHeight="15.75" x14ac:dyDescent="0.25"/>
  <cols>
    <col min="2" max="2" width="3.5" bestFit="1" customWidth="1"/>
    <col min="3" max="3" width="24.25" customWidth="1"/>
    <col min="4" max="4" width="1.75" hidden="1" customWidth="1"/>
    <col min="5" max="5" width="6" bestFit="1" customWidth="1"/>
    <col min="6" max="6" width="8.875" customWidth="1"/>
    <col min="7" max="7" width="14.375" customWidth="1"/>
    <col min="8" max="9" width="13.25" customWidth="1"/>
    <col min="10" max="10" width="19.25" customWidth="1"/>
    <col min="11" max="11" width="23.625" customWidth="1"/>
    <col min="12" max="12" width="21.25" customWidth="1"/>
  </cols>
  <sheetData>
    <row r="1" spans="1:15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spans="1:15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</row>
    <row r="3" spans="1:15" ht="41.1" customHeight="1" x14ac:dyDescent="0.25">
      <c r="A3" s="2"/>
      <c r="B3" s="46" t="s">
        <v>33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3"/>
      <c r="N3" s="3"/>
      <c r="O3" s="3"/>
    </row>
    <row r="4" spans="1:15" ht="65.25" customHeight="1" x14ac:dyDescent="0.25">
      <c r="A4" s="2"/>
      <c r="B4" s="1"/>
      <c r="C4" s="53" t="s">
        <v>34</v>
      </c>
      <c r="D4" s="53"/>
      <c r="E4" s="53"/>
      <c r="F4" s="53"/>
      <c r="G4" s="53"/>
      <c r="H4" s="53"/>
      <c r="I4" s="53"/>
      <c r="J4" s="53"/>
      <c r="K4" s="53"/>
      <c r="L4" s="53"/>
      <c r="M4" s="3"/>
      <c r="N4" s="3"/>
      <c r="O4" s="3"/>
    </row>
    <row r="5" spans="1:15" ht="57.6" customHeight="1" x14ac:dyDescent="0.25">
      <c r="A5" s="2"/>
      <c r="B5" s="1"/>
      <c r="C5" s="53" t="s">
        <v>35</v>
      </c>
      <c r="D5" s="53"/>
      <c r="E5" s="53"/>
      <c r="F5" s="53"/>
      <c r="G5" s="53"/>
      <c r="H5" s="53"/>
      <c r="I5" s="53"/>
      <c r="J5" s="53"/>
      <c r="K5" s="53"/>
      <c r="L5" s="53"/>
      <c r="M5" s="3"/>
      <c r="N5" s="3"/>
      <c r="O5" s="3"/>
    </row>
    <row r="6" spans="1:15" ht="30" customHeight="1" thickBot="1" x14ac:dyDescent="0.3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 t="s">
        <v>16</v>
      </c>
      <c r="M6" s="3"/>
      <c r="N6" s="3"/>
      <c r="O6" s="3"/>
    </row>
    <row r="7" spans="1:15" ht="39.950000000000003" customHeight="1" x14ac:dyDescent="0.25">
      <c r="A7" s="38" t="s">
        <v>18</v>
      </c>
      <c r="B7" s="40" t="s">
        <v>0</v>
      </c>
      <c r="C7" s="41"/>
      <c r="D7" s="41"/>
      <c r="E7" s="41"/>
      <c r="F7" s="41"/>
      <c r="G7" s="41"/>
      <c r="H7" s="41"/>
      <c r="I7" s="41"/>
      <c r="J7" s="41"/>
      <c r="K7" s="41"/>
      <c r="L7" s="42"/>
      <c r="M7" s="3"/>
      <c r="N7" s="3"/>
      <c r="O7" s="3"/>
    </row>
    <row r="8" spans="1:15" ht="16.5" thickBot="1" x14ac:dyDescent="0.3">
      <c r="A8" s="39"/>
      <c r="B8" s="43"/>
      <c r="C8" s="44"/>
      <c r="D8" s="44"/>
      <c r="E8" s="44"/>
      <c r="F8" s="44"/>
      <c r="G8" s="44"/>
      <c r="H8" s="44"/>
      <c r="I8" s="44"/>
      <c r="J8" s="44"/>
      <c r="K8" s="44"/>
      <c r="L8" s="45"/>
      <c r="M8" s="3"/>
      <c r="N8" s="3"/>
      <c r="O8" s="3"/>
    </row>
    <row r="9" spans="1:15" ht="87" customHeight="1" x14ac:dyDescent="0.25">
      <c r="A9" s="36" t="s">
        <v>17</v>
      </c>
      <c r="B9" s="47" t="s">
        <v>1</v>
      </c>
      <c r="C9" s="49" t="s">
        <v>25</v>
      </c>
      <c r="D9" s="49" t="s">
        <v>2</v>
      </c>
      <c r="E9" s="49" t="s">
        <v>3</v>
      </c>
      <c r="F9" s="49" t="s">
        <v>4</v>
      </c>
      <c r="G9" s="51" t="s">
        <v>5</v>
      </c>
      <c r="H9" s="52"/>
      <c r="I9" s="56" t="s">
        <v>6</v>
      </c>
      <c r="J9" s="56"/>
      <c r="K9" s="56"/>
      <c r="L9" s="5" t="s">
        <v>7</v>
      </c>
      <c r="M9" s="3"/>
      <c r="N9" s="3"/>
      <c r="O9" s="3"/>
    </row>
    <row r="10" spans="1:15" ht="146.25" customHeight="1" x14ac:dyDescent="0.25">
      <c r="A10" s="37"/>
      <c r="B10" s="48"/>
      <c r="C10" s="50"/>
      <c r="D10" s="50"/>
      <c r="E10" s="50"/>
      <c r="F10" s="50"/>
      <c r="G10" s="6" t="s">
        <v>31</v>
      </c>
      <c r="H10" s="6" t="s">
        <v>32</v>
      </c>
      <c r="I10" s="7" t="s">
        <v>14</v>
      </c>
      <c r="J10" s="7" t="s">
        <v>8</v>
      </c>
      <c r="K10" s="7" t="s">
        <v>24</v>
      </c>
      <c r="L10" s="7" t="s">
        <v>22</v>
      </c>
      <c r="M10" s="3"/>
      <c r="N10" s="3"/>
      <c r="O10" s="3"/>
    </row>
    <row r="11" spans="1:15" ht="45" customHeight="1" x14ac:dyDescent="0.25">
      <c r="A11" s="37"/>
      <c r="B11" s="33">
        <v>1</v>
      </c>
      <c r="C11" s="30" t="s">
        <v>27</v>
      </c>
      <c r="D11" s="29"/>
      <c r="E11" s="9" t="s">
        <v>19</v>
      </c>
      <c r="F11" s="32">
        <v>2</v>
      </c>
      <c r="G11" s="11">
        <v>625</v>
      </c>
      <c r="H11" s="11">
        <v>1000</v>
      </c>
      <c r="I11" s="25">
        <f>AVERAGE(G11:H11)</f>
        <v>812.5</v>
      </c>
      <c r="J11" s="12">
        <f>STDEV(G11:H11)</f>
        <v>265.1650429449553</v>
      </c>
      <c r="K11" s="12">
        <f t="shared" ref="K11:K12" si="0">J11/I11*100</f>
        <v>32.635697593225267</v>
      </c>
      <c r="L11" s="13">
        <f>I11*F11</f>
        <v>1625</v>
      </c>
      <c r="M11" s="3"/>
      <c r="N11" s="3"/>
      <c r="O11" s="3"/>
    </row>
    <row r="12" spans="1:15" ht="51.75" customHeight="1" x14ac:dyDescent="0.25">
      <c r="A12" s="37"/>
      <c r="B12" s="33">
        <v>2</v>
      </c>
      <c r="C12" s="35" t="s">
        <v>28</v>
      </c>
      <c r="D12" s="29"/>
      <c r="E12" s="9" t="s">
        <v>19</v>
      </c>
      <c r="F12" s="32">
        <v>2</v>
      </c>
      <c r="G12" s="11">
        <v>625</v>
      </c>
      <c r="H12" s="11">
        <v>1000</v>
      </c>
      <c r="I12" s="25">
        <f>AVERAGE(G12:H12)</f>
        <v>812.5</v>
      </c>
      <c r="J12" s="12">
        <f>STDEV(G12:H12)</f>
        <v>265.1650429449553</v>
      </c>
      <c r="K12" s="12">
        <f t="shared" si="0"/>
        <v>32.635697593225267</v>
      </c>
      <c r="L12" s="13">
        <f>I12*F12</f>
        <v>1625</v>
      </c>
      <c r="M12" s="3"/>
      <c r="N12" s="3"/>
      <c r="O12" s="3"/>
    </row>
    <row r="13" spans="1:15" ht="45.75" customHeight="1" thickBot="1" x14ac:dyDescent="0.3">
      <c r="A13" s="37"/>
      <c r="B13" s="8">
        <v>3</v>
      </c>
      <c r="C13" s="34" t="s">
        <v>29</v>
      </c>
      <c r="D13" s="9" t="s">
        <v>13</v>
      </c>
      <c r="E13" s="9" t="s">
        <v>19</v>
      </c>
      <c r="F13" s="32">
        <v>2</v>
      </c>
      <c r="G13" s="11">
        <v>625</v>
      </c>
      <c r="H13" s="11">
        <v>1000</v>
      </c>
      <c r="I13" s="25">
        <f>AVERAGE(G13:H13)</f>
        <v>812.5</v>
      </c>
      <c r="J13" s="12">
        <f>STDEV(G13:H13)</f>
        <v>265.1650429449553</v>
      </c>
      <c r="K13" s="12">
        <f>J13/I13*100</f>
        <v>32.635697593225267</v>
      </c>
      <c r="L13" s="13">
        <f>I13*F13</f>
        <v>1625</v>
      </c>
      <c r="M13" s="14"/>
      <c r="N13" s="14"/>
      <c r="O13" s="14"/>
    </row>
    <row r="14" spans="1:15" ht="29.25" customHeight="1" x14ac:dyDescent="0.25">
      <c r="A14" s="37"/>
      <c r="B14" s="8">
        <v>4</v>
      </c>
      <c r="C14" s="31" t="s">
        <v>30</v>
      </c>
      <c r="D14" s="9"/>
      <c r="E14" s="9" t="s">
        <v>19</v>
      </c>
      <c r="F14" s="32">
        <v>2</v>
      </c>
      <c r="G14" s="11">
        <v>625</v>
      </c>
      <c r="H14" s="11">
        <v>1000</v>
      </c>
      <c r="I14" s="25">
        <f>AVERAGE(G14:H14)</f>
        <v>812.5</v>
      </c>
      <c r="J14" s="12">
        <f>STDEV(G14:H14)</f>
        <v>265.1650429449553</v>
      </c>
      <c r="K14" s="12">
        <f>J14/I14*100</f>
        <v>32.635697593225267</v>
      </c>
      <c r="L14" s="13">
        <f>I14*F14</f>
        <v>1625</v>
      </c>
      <c r="M14" s="14"/>
      <c r="N14" s="14"/>
      <c r="O14" s="14"/>
    </row>
    <row r="15" spans="1:15" ht="38.25" customHeight="1" x14ac:dyDescent="0.25">
      <c r="A15" s="37"/>
      <c r="B15" s="15"/>
      <c r="C15" s="16" t="s">
        <v>20</v>
      </c>
      <c r="D15" s="17"/>
      <c r="E15" s="18"/>
      <c r="F15" s="10" t="s">
        <v>10</v>
      </c>
      <c r="G15" s="19">
        <v>5000</v>
      </c>
      <c r="H15" s="19">
        <v>8000</v>
      </c>
      <c r="I15" s="20"/>
      <c r="J15" s="10"/>
      <c r="K15" s="10"/>
      <c r="L15" s="13"/>
      <c r="M15" s="14"/>
      <c r="N15" s="14"/>
      <c r="O15" s="14"/>
    </row>
    <row r="16" spans="1:15" x14ac:dyDescent="0.25">
      <c r="A16" s="37"/>
      <c r="B16" s="3"/>
      <c r="C16" s="57" t="s">
        <v>9</v>
      </c>
      <c r="D16" s="57"/>
      <c r="E16" s="57"/>
      <c r="F16" s="57"/>
      <c r="G16" s="57"/>
      <c r="H16" s="57"/>
      <c r="I16" s="57"/>
      <c r="J16" s="57"/>
      <c r="K16" s="57"/>
      <c r="L16" s="21">
        <f>SUM(L11:L14)</f>
        <v>6500</v>
      </c>
      <c r="M16" s="14"/>
      <c r="N16" s="14"/>
      <c r="O16" s="14"/>
    </row>
    <row r="17" spans="1:15" x14ac:dyDescent="0.25">
      <c r="A17" s="37"/>
      <c r="B17" s="3"/>
      <c r="C17" s="58" t="s">
        <v>11</v>
      </c>
      <c r="D17" s="58"/>
      <c r="E17" s="58"/>
      <c r="F17" s="58"/>
      <c r="G17" s="58"/>
      <c r="H17" s="58"/>
      <c r="I17" s="21">
        <f>L16</f>
        <v>6500</v>
      </c>
      <c r="J17" s="22" t="s">
        <v>37</v>
      </c>
      <c r="K17" s="23"/>
      <c r="L17" s="21"/>
      <c r="M17" s="14"/>
      <c r="N17" s="14"/>
      <c r="O17" s="14"/>
    </row>
    <row r="18" spans="1:15" ht="60" x14ac:dyDescent="0.25">
      <c r="A18" s="37"/>
      <c r="B18" s="3"/>
      <c r="C18" s="26" t="s">
        <v>21</v>
      </c>
      <c r="D18" s="26"/>
      <c r="E18" s="26"/>
      <c r="F18" s="26"/>
      <c r="G18" s="26"/>
      <c r="H18" s="26"/>
      <c r="I18" s="26"/>
      <c r="J18" s="26"/>
      <c r="K18" s="26"/>
      <c r="L18" s="26"/>
      <c r="M18" s="14"/>
      <c r="N18" s="14"/>
      <c r="O18" s="14"/>
    </row>
    <row r="19" spans="1:15" x14ac:dyDescent="0.25">
      <c r="A19" s="37"/>
      <c r="B19" s="3"/>
      <c r="C19" s="60" t="s">
        <v>23</v>
      </c>
      <c r="D19" s="60"/>
      <c r="E19" s="60"/>
      <c r="F19" s="60"/>
      <c r="G19" s="60"/>
      <c r="H19" s="60"/>
      <c r="I19" s="60"/>
      <c r="J19" s="60"/>
      <c r="K19" s="60"/>
      <c r="L19" s="60"/>
      <c r="M19" s="14"/>
      <c r="N19" s="14"/>
      <c r="O19" s="14"/>
    </row>
    <row r="20" spans="1:15" x14ac:dyDescent="0.25">
      <c r="A20" s="37"/>
      <c r="B20" s="3"/>
      <c r="C20" s="59" t="s">
        <v>26</v>
      </c>
      <c r="D20" s="59"/>
      <c r="E20" s="59"/>
      <c r="F20" s="59"/>
      <c r="G20" s="59"/>
      <c r="H20" s="59"/>
      <c r="I20" s="59"/>
      <c r="J20" s="59"/>
      <c r="K20" s="59"/>
      <c r="L20" s="59"/>
      <c r="M20" s="14"/>
      <c r="N20" s="14"/>
      <c r="O20" s="14"/>
    </row>
    <row r="21" spans="1:15" ht="24.75" customHeight="1" x14ac:dyDescent="0.25">
      <c r="A21" s="37"/>
      <c r="B21" s="3"/>
      <c r="C21" s="62"/>
      <c r="D21" s="62"/>
      <c r="E21" s="62"/>
      <c r="F21" s="62"/>
      <c r="G21" s="62"/>
      <c r="H21" s="62"/>
      <c r="I21" s="62"/>
      <c r="J21" s="28"/>
      <c r="K21" s="28"/>
      <c r="L21" s="28"/>
      <c r="M21" s="14"/>
      <c r="N21" s="14"/>
      <c r="O21" s="14"/>
    </row>
    <row r="22" spans="1:15" ht="47.25" customHeight="1" x14ac:dyDescent="0.25">
      <c r="A22" s="37"/>
      <c r="B22" s="3"/>
      <c r="C22" s="54" t="s">
        <v>36</v>
      </c>
      <c r="D22" s="54"/>
      <c r="E22" s="54"/>
      <c r="F22" s="54"/>
      <c r="G22" s="54"/>
      <c r="H22" s="54"/>
      <c r="I22" s="54"/>
      <c r="J22" s="54"/>
      <c r="K22" s="54"/>
      <c r="L22" s="54"/>
      <c r="M22" s="14"/>
      <c r="N22" s="14"/>
      <c r="O22" s="14"/>
    </row>
    <row r="23" spans="1:15" ht="46.5" customHeight="1" x14ac:dyDescent="0.25">
      <c r="A23" s="2"/>
      <c r="B23" s="3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3"/>
      <c r="N23" s="3"/>
      <c r="O23" s="3"/>
    </row>
    <row r="24" spans="1:15" ht="28.9" customHeight="1" x14ac:dyDescent="0.25">
      <c r="A24" s="2"/>
      <c r="B24" s="2" t="s">
        <v>12</v>
      </c>
      <c r="C24" s="55" t="s">
        <v>15</v>
      </c>
      <c r="D24" s="55"/>
      <c r="E24" s="55"/>
      <c r="F24" s="55"/>
      <c r="G24" s="55"/>
      <c r="H24" s="55"/>
      <c r="I24" s="2"/>
      <c r="J24" s="2"/>
      <c r="K24" s="2"/>
      <c r="L24" s="21"/>
      <c r="M24" s="26"/>
      <c r="N24" s="26"/>
      <c r="O24" s="26"/>
    </row>
    <row r="25" spans="1:15" ht="46.9" customHeight="1" x14ac:dyDescent="0.25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  <c r="L25" s="21"/>
      <c r="M25" s="24"/>
      <c r="N25" s="24"/>
      <c r="O25" s="24"/>
    </row>
    <row r="26" spans="1:15" ht="30" customHeight="1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34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3"/>
      <c r="O27" s="3"/>
    </row>
    <row r="28" spans="1:15" ht="9.75" customHeight="1" x14ac:dyDescent="0.25">
      <c r="A28" s="2"/>
      <c r="F28" s="27"/>
      <c r="M28" s="3"/>
      <c r="N28" s="3"/>
      <c r="O28" s="3"/>
    </row>
    <row r="29" spans="1:15" ht="30" customHeight="1" x14ac:dyDescent="0.25">
      <c r="A29" s="2"/>
      <c r="M29" s="3"/>
      <c r="N29" s="3"/>
      <c r="O29" s="3"/>
    </row>
    <row r="30" spans="1:15" ht="20.25" customHeight="1" x14ac:dyDescent="0.25">
      <c r="A30" s="2"/>
      <c r="M30" s="3"/>
      <c r="N30" s="3"/>
      <c r="O30" s="3"/>
    </row>
    <row r="31" spans="1:15" ht="27" customHeight="1" x14ac:dyDescent="0.25">
      <c r="A31" s="2"/>
      <c r="M31" s="3"/>
      <c r="N31" s="3"/>
      <c r="O31" s="3"/>
    </row>
    <row r="32" spans="1:15" ht="27" customHeight="1" x14ac:dyDescent="0.25">
      <c r="A32" s="2"/>
      <c r="M32" s="3"/>
      <c r="N32" s="3"/>
      <c r="O32" s="3"/>
    </row>
    <row r="33" spans="1:15" ht="25.5" customHeight="1" x14ac:dyDescent="0.25">
      <c r="A33" s="2"/>
      <c r="M33" s="3"/>
      <c r="N33" s="3"/>
      <c r="O33" s="3"/>
    </row>
    <row r="34" spans="1:15" ht="25.5" customHeight="1" x14ac:dyDescent="0.25">
      <c r="A34" s="2"/>
      <c r="M34" s="3"/>
      <c r="N34" s="3"/>
      <c r="O34" s="3"/>
    </row>
    <row r="35" spans="1:15" ht="25.5" customHeight="1" x14ac:dyDescent="0.25">
      <c r="A35" s="2"/>
      <c r="M35" s="3"/>
      <c r="N35" s="3"/>
      <c r="O35" s="3"/>
    </row>
    <row r="36" spans="1:15" ht="25.5" customHeight="1" x14ac:dyDescent="0.25">
      <c r="A36" s="2"/>
      <c r="M36" s="3"/>
      <c r="N36" s="3"/>
      <c r="O36" s="3"/>
    </row>
    <row r="37" spans="1:15" x14ac:dyDescent="0.25">
      <c r="A37" s="2"/>
      <c r="M37" s="3"/>
      <c r="N37" s="3"/>
      <c r="O37" s="3"/>
    </row>
    <row r="38" spans="1:15" x14ac:dyDescent="0.25">
      <c r="A38" s="2"/>
      <c r="M38" s="3"/>
      <c r="N38" s="3"/>
      <c r="O38" s="3"/>
    </row>
    <row r="39" spans="1:15" x14ac:dyDescent="0.25">
      <c r="A39" s="2"/>
      <c r="M39" s="3"/>
      <c r="N39" s="3"/>
      <c r="O39" s="3"/>
    </row>
    <row r="40" spans="1:15" x14ac:dyDescent="0.25">
      <c r="A40" s="2"/>
      <c r="M40" s="2"/>
      <c r="N40" s="2"/>
      <c r="O40" s="2"/>
    </row>
  </sheetData>
  <mergeCells count="21">
    <mergeCell ref="C24:H24"/>
    <mergeCell ref="I9:K9"/>
    <mergeCell ref="C16:K16"/>
    <mergeCell ref="C17:H17"/>
    <mergeCell ref="C20:L20"/>
    <mergeCell ref="C19:L19"/>
    <mergeCell ref="C23:L23"/>
    <mergeCell ref="C21:I21"/>
    <mergeCell ref="A9:A22"/>
    <mergeCell ref="A7:A8"/>
    <mergeCell ref="B7:L8"/>
    <mergeCell ref="B3:L3"/>
    <mergeCell ref="B9:B10"/>
    <mergeCell ref="C9:C10"/>
    <mergeCell ref="D9:D10"/>
    <mergeCell ref="E9:E10"/>
    <mergeCell ref="F9:F10"/>
    <mergeCell ref="G9:H9"/>
    <mergeCell ref="C5:L5"/>
    <mergeCell ref="C4:L4"/>
    <mergeCell ref="C22:L22"/>
  </mergeCells>
  <printOptions horizontalCentered="1"/>
  <pageMargins left="0.31496062992125984" right="0.31496062992125984" top="0" bottom="0" header="0.19685039370078741" footer="0.31496062992125984"/>
  <pageSetup paperSize="9" scale="5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Ирина Гаранина</cp:lastModifiedBy>
  <cp:lastPrinted>2026-08-20T10:28:26Z</cp:lastPrinted>
  <dcterms:created xsi:type="dcterms:W3CDTF">2022-03-25T08:04:58Z</dcterms:created>
  <dcterms:modified xsi:type="dcterms:W3CDTF">2026-08-20T10:29:06Z</dcterms:modified>
</cp:coreProperties>
</file>