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Z:\ЗАКУПКИ\ЗАДАЧИ\21.05.2026 Хозы\"/>
    </mc:Choice>
  </mc:AlternateContent>
  <xr:revisionPtr revIDLastSave="0" documentId="13_ncr:1_{5084711F-840B-4071-AF94-1DA576A1402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Лист1" sheetId="1" r:id="rId1"/>
  </sheets>
  <definedNames>
    <definedName name="_xlnm.Print_Area" localSheetId="0">Лист1!$A$1:$AF$22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7" i="1" l="1"/>
  <c r="AF16" i="1"/>
  <c r="AC16" i="1" l="1"/>
  <c r="AD16" i="1" s="1"/>
  <c r="AC13" i="1" l="1"/>
  <c r="AD13" i="1" s="1"/>
  <c r="AF13" i="1"/>
  <c r="AC14" i="1"/>
  <c r="AD14" i="1" s="1"/>
  <c r="AF14" i="1"/>
  <c r="AC15" i="1"/>
  <c r="AD15" i="1" s="1"/>
  <c r="AF15" i="1"/>
  <c r="AF12" i="1"/>
  <c r="AC12" i="1" l="1"/>
  <c r="AD12" i="1" s="1"/>
  <c r="G15" i="1" l="1"/>
</calcChain>
</file>

<file path=xl/sharedStrings.xml><?xml version="1.0" encoding="utf-8"?>
<sst xmlns="http://schemas.openxmlformats.org/spreadsheetml/2006/main" count="111" uniqueCount="86">
  <si>
    <t xml:space="preserve">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</si>
  <si>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</si>
  <si>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</si>
  <si>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</si>
  <si>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</si>
  <si>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</si>
  <si>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</si>
  <si>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</si>
  <si>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</si>
  <si>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</si>
  <si>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</si>
  <si>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</si>
  <si>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</si>
  <si>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</si>
  <si>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</si>
  <si>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</si>
  <si>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</si>
  <si>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</si>
  <si>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</si>
  <si>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</si>
  <si>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</si>
  <si>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</si>
  <si>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</si>
  <si>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</si>
  <si>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</si>
  <si>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</si>
  <si>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</si>
  <si>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</si>
  <si>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</si>
  <si>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</si>
  <si>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</si>
  <si>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</si>
  <si>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</si>
  <si>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</si>
  <si>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</si>
  <si>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</si>
  <si>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</si>
  <si>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</si>
  <si>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</si>
  <si>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</si>
  <si>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</si>
  <si>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</si>
  <si>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</si>
  <si>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</si>
  <si>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</si>
  <si>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</si>
  <si>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Используемый метод определения НМЦК
с обоснованием:</t>
  </si>
  <si>
    <t>Средняя цена (руб.)</t>
  </si>
  <si>
    <t>Наименование объекта закупки</t>
  </si>
  <si>
    <t xml:space="preserve">Обоснование начальной (максимальной) цены контракта, 
цены контракта/договора, заключаемого с единственным поставщиком (подрядчиком, исполнителем)           </t>
  </si>
  <si>
    <t>Метод сопоставимых рыночных цен (анализа рынка) является приоритетным для определения и обоснования начальной (максимальной) цены договора.
Расчет выполнен в соответствии с Методическими рекомендациями, утвержденными приказом МЭР РФ от 02.10.2013 №567</t>
  </si>
  <si>
    <t>Информация из открытых источников №1</t>
  </si>
  <si>
    <t>Информация из открытых источников №2</t>
  </si>
  <si>
    <t>Информация из открытых источников №3</t>
  </si>
  <si>
    <t>Ссылка на позицию в сети Интернет</t>
  </si>
  <si>
    <t>Специалист по закупкам:</t>
  </si>
  <si>
    <t>/Холодкова М.М.</t>
  </si>
  <si>
    <t>Полотенца бумажные листовые Tellus (Торк/Tork) H3 V-сложение (ZZ) 2-слойные белые 20 пачек по 200 листов</t>
  </si>
  <si>
    <t>17.22.11.130</t>
  </si>
  <si>
    <t>упаковка</t>
  </si>
  <si>
    <t>https://www.komus.ru/katalog/khozyajstvennye-tovary/bumazhnye-polotentsa/polotentsa-professionalnye/polotentsa-bumazhnye-listovye-tellus-tork-tork-h3-v-slozhenie-zz-2-slojnye-belye-20-pachek-po-200-listov-290184-/p/394695/?ysclid=mhn97oftov533563475</t>
  </si>
  <si>
    <t>https://www.ofsi.ru/product/polotentsa-bumazhnye-listovye-tork-advanced-h3-290184-zz-slozheniya-2-sloynye-20-pachek-po-200-listo.html?ysclid=mhn9dyypji184669264</t>
  </si>
  <si>
    <t>https://www.opti-com.ru/catalog/product/966?ysclid=mhn9frieo7217070438</t>
  </si>
  <si>
    <t>Туалетная бумага Merida Топ 3 слоя, 4 рулона, 18м, белая, ТБТ501</t>
  </si>
  <si>
    <t>17.12.11.110</t>
  </si>
  <si>
    <t>рулон</t>
  </si>
  <si>
    <t>https://meridashop.ru/tualetnaya-bumaga/tualetnaya-bumaga-bytovaya/tualetnaya-bumaga-merida-tbt501-v-rulone-top-3-sl/?ysclid=mnsrz7pkwc258175669</t>
  </si>
  <si>
    <t>https://3259404.ru/catalog/tualetnaya-bumaga-merida-top-tbt501-v-rulone-18m-3-sloya-belyy-48-rulonov?ysclid=mnssrynbrr373330066</t>
  </si>
  <si>
    <t>https://bservice.ru/catalog/vse_dlya_tualetnykh_komnat_i_uborki/tualetnaya_bumaga/tualetnaya_bumaga_bytovaya/tualetnaya_bumaga_merida_top_tbt501_v_rulone_18m_3_sloya_belyy_4_rulona_1989727/?ysclid=mnssvpe7gi34101820</t>
  </si>
  <si>
    <t>Мешки для мусора Luscan (Комус) 60 л чёрные (ПНД 10 мкм, 30 штук)</t>
  </si>
  <si>
    <t>22.22.11.190</t>
  </si>
  <si>
    <t xml:space="preserve">
20.41.44.190</t>
  </si>
  <si>
    <t>Поставка хозяйственных товаров и расходных материалов</t>
  </si>
  <si>
    <t>Мешки для мусора Luscan  30 л чёрные (ПНД 10 мкм)</t>
  </si>
  <si>
    <t>https://www.komus.ru/katalog/khozyajstvennye-tovary/meshki-i-emkosti-dlya-musora/meshki-dlya-musora/meshki-dlya-musora-luscan-30-l-chernye-pnd-10-mkm-30-shtuk-/p/157518/?ysclid=mpfbfyyo2m958707162</t>
  </si>
  <si>
    <t>https://www.chipdip.ru/product/meshki-dlya-musora-pnd-30l-10mkm-30sht-rul-chernye-komus-8014863122?ysclid=mpfbkqb16727877128</t>
  </si>
  <si>
    <t>https://www.komus.ru/katalog/khozyajstvennye-tovary/meshki-i-emkosti-dlya-musora/meshki-dlya-musora/meshki-dlya-musora-luscan-60-l-chernye-pnd-10-mkm-30-shtuk-/p/157519/?from=searchtip6-1&amp;qid=0024190503</t>
  </si>
  <si>
    <t>https://www.chipdip.ru/product/meshki-dlya-musora-pnd-60l-58x68sm-10mkm-chernye-komus-8013873919</t>
  </si>
  <si>
    <t>https://bestkanc.ru/meshki-dlya-musora-na-60-l-komus-chernye-pnd-10-mkm-v-rulone-30-sht-58kh68-sm/?ysclid=mpfbyx1oh7939369705</t>
  </si>
  <si>
    <t>https://www.chipdip.ru/product/luscan-meshki-dlya-musora-pnd-30l-10mkm-30sht-rul-attache-8037972058?ysclid=mpfceam4yq716886849</t>
  </si>
  <si>
    <t>Таблетки для писсуаров Snowter</t>
  </si>
  <si>
    <t>https://www.komus.ru/katalog/khozyajstvennye-tovary/chistyashhie-i-moyushhie-sredstva/chistyashhie-sredstva-dlya-santekhniki-i-dezinfektsii/gigienicheskie-bloki-i-tabletki/tabletki-dlya-pissuarov-snowter-1-kg-otdushki-v-assortimente-/p/219407/?from=searchtip6-1&amp;qid=2342486107&amp;tabId=specifications</t>
  </si>
  <si>
    <t>https://www.office-planet.ru/catalog/goods/sredstva-dla-chistki-vannyh-i-tualetnyh-komnat2/605236/?ysclid=mpgp7mygfu128049771</t>
  </si>
  <si>
    <t>https://www.officemag.ru/catalog/goods/605236/?utm_referrer=https%3A%2F%2Fyandex.ru%2F</t>
  </si>
  <si>
    <t>На основании проведенного анализа рынка и расчетов, НМЦК составляет:  66 942, 60  рублей.</t>
  </si>
  <si>
    <t>Дата подготовки обоснования НМЦК: 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</si>
</sst>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1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.8"/>
      <name val="Times New Roman"/>
      <family val="1"/>
      <charset val="204"/>
    </font>
    <font>
      <sz val="9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 applyAlignment="0"/>
    <xf numFmtId="0" fontId="9" fillId="0" borderId="0" applyAlignment="0"/>
    <xf numFmtId="0" fontId="10" fillId="0" borderId="0" applyNumberFormat="0" applyFill="0" applyBorder="0" applyAlignment="0" applyProtection="0"/>
  </cellStyleXfs>
  <cellXfs count="46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5" fillId="0" borderId="0" xfId="0" applyFont="1"/>
    <xf numFmtId="2" fontId="5" fillId="0" borderId="0" xfId="0" applyNumberFormat="1" applyFont="1"/>
    <xf numFmtId="2" fontId="5" fillId="0" borderId="10" xfId="0" applyNumberFormat="1" applyFont="1" applyBorder="1"/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4" fontId="10" fillId="2" borderId="1" xfId="2" applyNumberForma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top" wrapText="1"/>
    </xf>
    <xf numFmtId="2" fontId="5" fillId="2" borderId="1" xfId="0" applyNumberFormat="1" applyFont="1" applyFill="1" applyBorder="1" applyAlignment="1">
      <alignment vertical="top"/>
    </xf>
    <xf numFmtId="2" fontId="6" fillId="2" borderId="0" xfId="0" applyNumberFormat="1" applyFont="1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vertical="center" wrapText="1"/>
    </xf>
    <xf numFmtId="0" fontId="8" fillId="2" borderId="0" xfId="0" applyFont="1" applyFill="1"/>
    <xf numFmtId="4" fontId="3" fillId="0" borderId="1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64" fontId="3" fillId="2" borderId="4" xfId="1" applyNumberFormat="1" applyFont="1" applyFill="1" applyBorder="1" applyAlignment="1">
      <alignment horizontal="center" vertical="center" wrapText="1"/>
    </xf>
    <xf numFmtId="164" fontId="3" fillId="2" borderId="11" xfId="1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154728</xdr:colOff>
      <xdr:row>8</xdr:row>
      <xdr:rowOff>118745</xdr:rowOff>
    </xdr:from>
    <xdr:to>
      <xdr:col>1</xdr:col>
      <xdr:colOff>1239519</xdr:colOff>
      <xdr:row>8</xdr:row>
      <xdr:rowOff>738505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28" y="2214245"/>
          <a:ext cx="1613958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31</xdr:col>
      <xdr:colOff>39158</xdr:colOff>
      <xdr:row>10</xdr:row>
      <xdr:rowOff>75141</xdr:rowOff>
    </xdr:from>
    <xdr:to>
      <xdr:col>32</xdr:col>
      <xdr:colOff>85301</xdr:colOff>
      <xdr:row>10</xdr:row>
      <xdr:rowOff>603461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56241" y="5091641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123825</xdr:colOff>
      <xdr:row>10</xdr:row>
      <xdr:rowOff>76200</xdr:rowOff>
    </xdr:from>
    <xdr:to>
      <xdr:col>28</xdr:col>
      <xdr:colOff>1200150</xdr:colOff>
      <xdr:row>10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6059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180976</xdr:colOff>
      <xdr:row>10</xdr:row>
      <xdr:rowOff>152399</xdr:rowOff>
    </xdr:from>
    <xdr:to>
      <xdr:col>29</xdr:col>
      <xdr:colOff>1381126</xdr:colOff>
      <xdr:row>10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5" y="4836160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omus.ru/katalog/khozyajstvennye-tovary/meshki-i-emkosti-dlya-musora/meshki-dlya-musora/meshki-dlya-musora-luscan-30-l-chernye-pnd-10-mkm-30-shtuk-/p/157518/?ysclid=mpfbfyyo2m958707162" TargetMode="External"/><Relationship Id="rId13" Type="http://schemas.openxmlformats.org/officeDocument/2006/relationships/hyperlink" Target="https://www.chipdip.ru/product/luscan-meshki-dlya-musora-pnd-30l-10mkm-30sht-rul-attache-8037972058?ysclid=mpfceam4yq716886849" TargetMode="External"/><Relationship Id="rId3" Type="http://schemas.openxmlformats.org/officeDocument/2006/relationships/hyperlink" Target="https://www.opti-com.ru/catalog/product/966?ysclid=mhn9frieo7217070438" TargetMode="External"/><Relationship Id="rId7" Type="http://schemas.openxmlformats.org/officeDocument/2006/relationships/hyperlink" Target="https://www.komus.ru/katalog/khozyajstvennye-tovary/chistyashhie-i-moyushhie-sredstva/chistyashhie-sredstva-dlya-santekhniki-i-dezinfektsii/gigienicheskie-bloki-i-tabletki/tabletki-dlya-pissuarov-snowter-1-kg-otdushki-v-assortimente-/p/219407/?from=searchtip6-1&amp;qid=2342486107&amp;tabId=specifications" TargetMode="External"/><Relationship Id="rId12" Type="http://schemas.openxmlformats.org/officeDocument/2006/relationships/hyperlink" Target="https://bestkanc.ru/meshki-dlya-musora-na-60-l-komus-chernye-pnd-10-mkm-v-rulone-30-sht-58kh68-sm/?ysclid=mpfbyx1oh7939369705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ofsi.ru/product/polotentsa-bumazhnye-listovye-tork-advanced-h3-290184-zz-slozheniya-2-sloynye-20-pachek-po-200-listo.html?ysclid=mhn9dyypji184669264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komus.ru/katalog/khozyajstvennye-tovary/bumazhnye-polotentsa/polotentsa-professionalnye/polotentsa-bumazhnye-listovye-tellus-tork-tork-h3-v-slozhenie-zz-2-slojnye-belye-20-pachek-po-200-listov-290184-/p/394695/?ysclid=mhn97oftov533563475" TargetMode="External"/><Relationship Id="rId6" Type="http://schemas.openxmlformats.org/officeDocument/2006/relationships/hyperlink" Target="https://bservice.ru/catalog/vse_dlya_tualetnykh_komnat_i_uborki/tualetnaya_bumaga/tualetnaya_bumaga_bytovaya/tualetnaya_bumaga_merida_top_tbt501_v_rulone_18m_3_sloya_belyy_4_rulona_1989727/?ysclid=mnssvpe7gi34101820" TargetMode="External"/><Relationship Id="rId11" Type="http://schemas.openxmlformats.org/officeDocument/2006/relationships/hyperlink" Target="https://www.chipdip.ru/product/meshki-dlya-musora-pnd-60l-58x68sm-10mkm-chernye-komus-8013873919" TargetMode="External"/><Relationship Id="rId5" Type="http://schemas.openxmlformats.org/officeDocument/2006/relationships/hyperlink" Target="https://3259404.ru/catalog/tualetnaya-bumaga-merida-top-tbt501-v-rulone-18m-3-sloya-belyy-48-rulonov?ysclid=mnssrynbrr373330066" TargetMode="External"/><Relationship Id="rId15" Type="http://schemas.openxmlformats.org/officeDocument/2006/relationships/hyperlink" Target="https://www.officemag.ru/catalog/goods/605236/?utm_referrer=https%3A%2F%2Fyandex.ru%2F" TargetMode="External"/><Relationship Id="rId10" Type="http://schemas.openxmlformats.org/officeDocument/2006/relationships/hyperlink" Target="https://www.komus.ru/katalog/khozyajstvennye-tovary/meshki-i-emkosti-dlya-musora/meshki-dlya-musora/meshki-dlya-musora-luscan-60-l-chernye-pnd-10-mkm-30-shtuk-/p/157519/?from=searchtip6-1&amp;qid=0024190503" TargetMode="External"/><Relationship Id="rId4" Type="http://schemas.openxmlformats.org/officeDocument/2006/relationships/hyperlink" Target="https://meridashop.ru/tualetnaya-bumaga/tualetnaya-bumaga-bytovaya/tualetnaya-bumaga-merida-tbt501-v-rulone-top-3-sl/?ysclid=mnsrz7pkwc258175669" TargetMode="External"/><Relationship Id="rId9" Type="http://schemas.openxmlformats.org/officeDocument/2006/relationships/hyperlink" Target="https://www.chipdip.ru/product/meshki-dlya-musora-pnd-30l-10mkm-30sht-rul-chernye-komus-8014863122?ysclid=mpfbkqb16727877128" TargetMode="External"/><Relationship Id="rId14" Type="http://schemas.openxmlformats.org/officeDocument/2006/relationships/hyperlink" Target="https://www.office-planet.ru/catalog/goods/sredstva-dla-chistki-vannyh-i-tualetnyh-komnat2/605236/?ysclid=mpgp7mygfu128049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2"/>
  <sheetViews>
    <sheetView tabSelected="1" view="pageBreakPreview" topLeftCell="A10" zoomScale="80" zoomScaleNormal="100" zoomScaleSheetLayoutView="80" workbookViewId="0">
      <selection activeCell="AC20" sqref="AC20"/>
    </sheetView>
  </sheetViews>
  <sheetFormatPr defaultRowHeight="14.4" x14ac:dyDescent="0.3"/>
  <cols>
    <col min="1" max="1" width="7.88671875" customWidth="1"/>
    <col min="2" max="2" width="31.33203125" customWidth="1"/>
    <col min="3" max="3" width="18.6640625" customWidth="1"/>
    <col min="4" max="4" width="17" customWidth="1"/>
    <col min="5" max="5" width="8.88671875" customWidth="1"/>
    <col min="6" max="6" width="13.6640625" customWidth="1"/>
    <col min="7" max="11" width="13.6640625" style="1" customWidth="1"/>
    <col min="12" max="28" width="22" style="1" hidden="1" customWidth="1"/>
    <col min="29" max="29" width="20.5546875" style="1" customWidth="1"/>
    <col min="30" max="30" width="23" style="1" customWidth="1"/>
    <col min="31" max="31" width="15.109375" style="1" customWidth="1"/>
    <col min="32" max="32" width="20.33203125" style="1" customWidth="1"/>
    <col min="33" max="33" width="18.44140625" customWidth="1"/>
    <col min="34" max="1027" width="9.109375" customWidth="1"/>
  </cols>
  <sheetData>
    <row r="1" spans="1:32" x14ac:dyDescent="0.3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x14ac:dyDescent="0.3">
      <c r="A2" s="2"/>
      <c r="B2" s="2"/>
      <c r="C2" s="2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56.25" customHeight="1" x14ac:dyDescent="0.4">
      <c r="A3" s="37" t="s">
        <v>49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</row>
    <row r="4" spans="1:32" x14ac:dyDescent="0.3">
      <c r="A4" s="5"/>
      <c r="B4" s="5"/>
      <c r="C4" s="5"/>
      <c r="D4" s="5"/>
      <c r="E4" s="5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3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7"/>
      <c r="AD5" s="6"/>
      <c r="AE5" s="6"/>
      <c r="AF5" s="6"/>
    </row>
    <row r="6" spans="1:32" ht="31.5" customHeight="1" x14ac:dyDescent="0.3">
      <c r="A6" s="38" t="s">
        <v>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spans="1:32" ht="38.25" customHeight="1" x14ac:dyDescent="0.3">
      <c r="A7" s="38" t="s">
        <v>46</v>
      </c>
      <c r="B7" s="39"/>
      <c r="C7" s="40"/>
      <c r="D7" s="38" t="s">
        <v>50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</row>
    <row r="8" spans="1:32" x14ac:dyDescent="0.3">
      <c r="A8" s="41" t="s">
        <v>72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</row>
    <row r="9" spans="1:32" ht="129" customHeight="1" x14ac:dyDescent="0.3">
      <c r="A9" s="43" t="s">
        <v>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</row>
    <row r="10" spans="1:32" ht="26.4" x14ac:dyDescent="0.3">
      <c r="A10" s="35" t="s">
        <v>3</v>
      </c>
      <c r="B10" s="35" t="s">
        <v>48</v>
      </c>
      <c r="C10" s="36" t="s">
        <v>4</v>
      </c>
      <c r="D10" s="35" t="s">
        <v>5</v>
      </c>
      <c r="E10" s="36" t="s">
        <v>6</v>
      </c>
      <c r="F10" s="44" t="s">
        <v>51</v>
      </c>
      <c r="G10" s="45"/>
      <c r="H10" s="44" t="s">
        <v>52</v>
      </c>
      <c r="I10" s="45"/>
      <c r="J10" s="44" t="s">
        <v>53</v>
      </c>
      <c r="K10" s="45"/>
      <c r="L10" s="14" t="s">
        <v>7</v>
      </c>
      <c r="M10" s="14" t="s">
        <v>8</v>
      </c>
      <c r="N10" s="14" t="s">
        <v>9</v>
      </c>
      <c r="O10" s="14" t="s">
        <v>10</v>
      </c>
      <c r="P10" s="14" t="s">
        <v>11</v>
      </c>
      <c r="Q10" s="14" t="s">
        <v>12</v>
      </c>
      <c r="R10" s="14" t="s">
        <v>13</v>
      </c>
      <c r="S10" s="14" t="s">
        <v>14</v>
      </c>
      <c r="T10" s="14" t="s">
        <v>15</v>
      </c>
      <c r="U10" s="14" t="s">
        <v>16</v>
      </c>
      <c r="V10" s="14" t="s">
        <v>17</v>
      </c>
      <c r="W10" s="14" t="s">
        <v>18</v>
      </c>
      <c r="X10" s="14" t="s">
        <v>19</v>
      </c>
      <c r="Y10" s="14" t="s">
        <v>20</v>
      </c>
      <c r="Z10" s="14" t="s">
        <v>21</v>
      </c>
      <c r="AA10" s="14" t="s">
        <v>22</v>
      </c>
      <c r="AB10" s="14" t="s">
        <v>23</v>
      </c>
      <c r="AC10" s="8" t="s">
        <v>24</v>
      </c>
      <c r="AD10" s="8" t="s">
        <v>25</v>
      </c>
      <c r="AE10" s="36" t="s">
        <v>47</v>
      </c>
      <c r="AF10" s="15" t="s">
        <v>26</v>
      </c>
    </row>
    <row r="11" spans="1:32" ht="60.75" customHeight="1" x14ac:dyDescent="0.3">
      <c r="A11" s="35"/>
      <c r="B11" s="35"/>
      <c r="C11" s="36"/>
      <c r="D11" s="35"/>
      <c r="E11" s="36"/>
      <c r="F11" s="13" t="s">
        <v>54</v>
      </c>
      <c r="G11" s="14" t="s">
        <v>27</v>
      </c>
      <c r="H11" s="13" t="s">
        <v>54</v>
      </c>
      <c r="I11" s="14" t="s">
        <v>27</v>
      </c>
      <c r="J11" s="13" t="s">
        <v>54</v>
      </c>
      <c r="K11" s="14" t="s">
        <v>27</v>
      </c>
      <c r="L11" s="14" t="s">
        <v>27</v>
      </c>
      <c r="M11" s="14" t="s">
        <v>27</v>
      </c>
      <c r="N11" s="14" t="s">
        <v>27</v>
      </c>
      <c r="O11" s="14" t="s">
        <v>27</v>
      </c>
      <c r="P11" s="14" t="s">
        <v>27</v>
      </c>
      <c r="Q11" s="14" t="s">
        <v>27</v>
      </c>
      <c r="R11" s="14" t="s">
        <v>27</v>
      </c>
      <c r="S11" s="14" t="s">
        <v>27</v>
      </c>
      <c r="T11" s="14" t="s">
        <v>27</v>
      </c>
      <c r="U11" s="14" t="s">
        <v>27</v>
      </c>
      <c r="V11" s="14" t="s">
        <v>27</v>
      </c>
      <c r="W11" s="14" t="s">
        <v>27</v>
      </c>
      <c r="X11" s="14" t="s">
        <v>27</v>
      </c>
      <c r="Y11" s="14" t="s">
        <v>27</v>
      </c>
      <c r="Z11" s="14" t="s">
        <v>27</v>
      </c>
      <c r="AA11" s="14" t="s">
        <v>27</v>
      </c>
      <c r="AB11" s="14" t="s">
        <v>27</v>
      </c>
      <c r="AC11" s="16"/>
      <c r="AD11" s="16"/>
      <c r="AE11" s="36"/>
      <c r="AF11" s="17"/>
    </row>
    <row r="12" spans="1:32" ht="60.75" customHeight="1" x14ac:dyDescent="0.3">
      <c r="A12" s="9">
        <v>1</v>
      </c>
      <c r="B12" s="8" t="s">
        <v>73</v>
      </c>
      <c r="C12" s="8" t="s">
        <v>70</v>
      </c>
      <c r="D12" s="9" t="s">
        <v>65</v>
      </c>
      <c r="E12" s="10">
        <v>40</v>
      </c>
      <c r="F12" s="11" t="s">
        <v>74</v>
      </c>
      <c r="G12" s="12">
        <v>99</v>
      </c>
      <c r="H12" s="11" t="s">
        <v>79</v>
      </c>
      <c r="I12" s="12">
        <v>97</v>
      </c>
      <c r="J12" s="11" t="s">
        <v>75</v>
      </c>
      <c r="K12" s="12">
        <v>84</v>
      </c>
      <c r="L12" s="14" t="s">
        <v>28</v>
      </c>
      <c r="M12" s="14" t="s">
        <v>29</v>
      </c>
      <c r="N12" s="14" t="s">
        <v>30</v>
      </c>
      <c r="O12" s="14" t="s">
        <v>31</v>
      </c>
      <c r="P12" s="14" t="s">
        <v>32</v>
      </c>
      <c r="Q12" s="14" t="s">
        <v>33</v>
      </c>
      <c r="R12" s="14" t="s">
        <v>34</v>
      </c>
      <c r="S12" s="14" t="s">
        <v>35</v>
      </c>
      <c r="T12" s="14" t="s">
        <v>36</v>
      </c>
      <c r="U12" s="14" t="s">
        <v>37</v>
      </c>
      <c r="V12" s="14" t="s">
        <v>38</v>
      </c>
      <c r="W12" s="14" t="s">
        <v>39</v>
      </c>
      <c r="X12" s="14" t="s">
        <v>40</v>
      </c>
      <c r="Y12" s="14" t="s">
        <v>41</v>
      </c>
      <c r="Z12" s="14" t="s">
        <v>42</v>
      </c>
      <c r="AA12" s="14" t="s">
        <v>43</v>
      </c>
      <c r="AB12" s="14" t="s">
        <v>44</v>
      </c>
      <c r="AC12" s="24">
        <f>SQRT(((SUM((POWER(G12-AE12,2)),(POWER(I12-AE12,2)),(POWER(K12-AE12,2)))/2)))</f>
        <v>8.144528838428899</v>
      </c>
      <c r="AD12" s="24">
        <f>AC12*100/AE12</f>
        <v>8.7265925623367622</v>
      </c>
      <c r="AE12" s="24">
        <v>93.33</v>
      </c>
      <c r="AF12" s="24">
        <f>AE12*E12</f>
        <v>3733.2</v>
      </c>
    </row>
    <row r="13" spans="1:32" ht="60.75" customHeight="1" x14ac:dyDescent="0.3">
      <c r="A13" s="9">
        <v>2</v>
      </c>
      <c r="B13" s="8" t="s">
        <v>69</v>
      </c>
      <c r="C13" s="8" t="s">
        <v>70</v>
      </c>
      <c r="D13" s="9" t="s">
        <v>65</v>
      </c>
      <c r="E13" s="10">
        <v>40</v>
      </c>
      <c r="F13" s="11" t="s">
        <v>76</v>
      </c>
      <c r="G13" s="12">
        <v>128</v>
      </c>
      <c r="H13" s="11" t="s">
        <v>77</v>
      </c>
      <c r="I13" s="12">
        <v>130</v>
      </c>
      <c r="J13" s="11" t="s">
        <v>78</v>
      </c>
      <c r="K13" s="12">
        <v>129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24">
        <f t="shared" ref="AC13:AC16" si="0">SQRT(((SUM((POWER(G13-AE13,2)),(POWER(I13-AE13,2)),(POWER(K13-AE13,2)))/2)))</f>
        <v>1</v>
      </c>
      <c r="AD13" s="24">
        <f t="shared" ref="AD13:AD16" si="1">AC13*100/AE13</f>
        <v>0.77519379844961245</v>
      </c>
      <c r="AE13" s="24">
        <v>129</v>
      </c>
      <c r="AF13" s="24">
        <f t="shared" ref="AF13:AF16" si="2">AE13*E13</f>
        <v>5160</v>
      </c>
    </row>
    <row r="14" spans="1:32" ht="60.75" customHeight="1" x14ac:dyDescent="0.3">
      <c r="A14" s="9">
        <v>3</v>
      </c>
      <c r="B14" s="8" t="s">
        <v>57</v>
      </c>
      <c r="C14" s="8" t="s">
        <v>58</v>
      </c>
      <c r="D14" s="9" t="s">
        <v>59</v>
      </c>
      <c r="E14" s="10">
        <v>10</v>
      </c>
      <c r="F14" s="11" t="s">
        <v>60</v>
      </c>
      <c r="G14" s="12">
        <v>3347</v>
      </c>
      <c r="H14" s="11" t="s">
        <v>61</v>
      </c>
      <c r="I14" s="12">
        <v>3384</v>
      </c>
      <c r="J14" s="11" t="s">
        <v>62</v>
      </c>
      <c r="K14" s="12">
        <v>3726.2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24">
        <f t="shared" si="0"/>
        <v>209.07035502433138</v>
      </c>
      <c r="AD14" s="24">
        <f t="shared" si="1"/>
        <v>5.9978929815083601</v>
      </c>
      <c r="AE14" s="24">
        <v>3485.73</v>
      </c>
      <c r="AF14" s="24">
        <f t="shared" si="2"/>
        <v>34857.300000000003</v>
      </c>
    </row>
    <row r="15" spans="1:32" ht="60.75" customHeight="1" x14ac:dyDescent="0.3">
      <c r="A15" s="9">
        <v>4</v>
      </c>
      <c r="B15" s="8" t="s">
        <v>63</v>
      </c>
      <c r="C15" s="8" t="s">
        <v>64</v>
      </c>
      <c r="D15" s="9" t="s">
        <v>65</v>
      </c>
      <c r="E15" s="10">
        <v>480</v>
      </c>
      <c r="F15" s="11" t="s">
        <v>66</v>
      </c>
      <c r="G15" s="12">
        <f>183/4</f>
        <v>45.75</v>
      </c>
      <c r="H15" s="11" t="s">
        <v>67</v>
      </c>
      <c r="I15" s="12">
        <v>45.75</v>
      </c>
      <c r="J15" s="11" t="s">
        <v>68</v>
      </c>
      <c r="K15" s="12">
        <v>45.75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4">
        <f t="shared" si="0"/>
        <v>0</v>
      </c>
      <c r="AD15" s="24">
        <f t="shared" si="1"/>
        <v>0</v>
      </c>
      <c r="AE15" s="24">
        <v>45.75</v>
      </c>
      <c r="AF15" s="24">
        <f t="shared" si="2"/>
        <v>21960</v>
      </c>
    </row>
    <row r="16" spans="1:32" ht="60.75" customHeight="1" x14ac:dyDescent="0.3">
      <c r="A16" s="9">
        <v>5</v>
      </c>
      <c r="B16" s="8" t="s">
        <v>80</v>
      </c>
      <c r="C16" s="8" t="s">
        <v>71</v>
      </c>
      <c r="D16" s="9" t="s">
        <v>59</v>
      </c>
      <c r="E16" s="10">
        <v>2</v>
      </c>
      <c r="F16" s="11" t="s">
        <v>81</v>
      </c>
      <c r="G16" s="12">
        <v>666</v>
      </c>
      <c r="H16" s="11" t="s">
        <v>82</v>
      </c>
      <c r="I16" s="12">
        <v>622</v>
      </c>
      <c r="J16" s="11" t="s">
        <v>83</v>
      </c>
      <c r="K16" s="12">
        <v>560.16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24">
        <f>SQRT(((SUM((POWER(G16-AE16,2)),(POWER(I16-AE16,2)),(POWER(K16-AE16,2)))/2)))</f>
        <v>53.169996708670219</v>
      </c>
      <c r="AD16" s="24">
        <f>AC16*100/AE16</f>
        <v>8.6307924208538616</v>
      </c>
      <c r="AE16" s="24">
        <v>616.04999999999995</v>
      </c>
      <c r="AF16" s="24">
        <f>AE16*E16</f>
        <v>1232.0999999999999</v>
      </c>
    </row>
    <row r="17" spans="1:32" x14ac:dyDescent="0.3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18"/>
      <c r="AE17" s="9" t="s">
        <v>45</v>
      </c>
      <c r="AF17" s="14">
        <f>SUM(AF12:AF16)</f>
        <v>66942.600000000006</v>
      </c>
    </row>
    <row r="18" spans="1:32" x14ac:dyDescent="0.3">
      <c r="A18" s="32" t="s">
        <v>84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</row>
    <row r="19" spans="1:32" ht="15" thickBot="1" x14ac:dyDescent="0.35">
      <c r="A19" s="34" t="s">
        <v>85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</row>
    <row r="20" spans="1:32" ht="41.25" customHeight="1" thickBot="1" x14ac:dyDescent="0.35">
      <c r="A20" s="25"/>
      <c r="B20" s="26"/>
      <c r="C20" s="26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</row>
    <row r="21" spans="1:32" ht="15" thickBot="1" x14ac:dyDescent="0.35">
      <c r="A21" s="27" t="s">
        <v>55</v>
      </c>
      <c r="B21" s="28"/>
      <c r="C21" s="28"/>
      <c r="D21" s="20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</row>
    <row r="22" spans="1:32" x14ac:dyDescent="0.3">
      <c r="A22" s="29" t="s">
        <v>56</v>
      </c>
      <c r="B22" s="30"/>
      <c r="C22" s="30"/>
      <c r="D22" s="22"/>
      <c r="E22" s="23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</row>
  </sheetData>
  <mergeCells count="21">
    <mergeCell ref="D10:D11"/>
    <mergeCell ref="E10:E11"/>
    <mergeCell ref="AE10:AE11"/>
    <mergeCell ref="A3:AF3"/>
    <mergeCell ref="A6:AF6"/>
    <mergeCell ref="A7:C7"/>
    <mergeCell ref="D7:AF7"/>
    <mergeCell ref="A10:A11"/>
    <mergeCell ref="C10:C11"/>
    <mergeCell ref="B10:B11"/>
    <mergeCell ref="A8:AF8"/>
    <mergeCell ref="A9:AF9"/>
    <mergeCell ref="F10:G10"/>
    <mergeCell ref="H10:I10"/>
    <mergeCell ref="J10:K10"/>
    <mergeCell ref="A20:C20"/>
    <mergeCell ref="A21:C21"/>
    <mergeCell ref="A22:C22"/>
    <mergeCell ref="A17:AC17"/>
    <mergeCell ref="A18:AF18"/>
    <mergeCell ref="A19:AF19"/>
  </mergeCells>
  <hyperlinks>
    <hyperlink ref="F14" r:id="rId1" xr:uid="{61200D95-7D4A-4D21-AEAC-532D662E9B87}"/>
    <hyperlink ref="H14" r:id="rId2" xr:uid="{C31386CE-36FE-4B37-9A44-028B3A05E8C7}"/>
    <hyperlink ref="J14" r:id="rId3" xr:uid="{199A8051-67FC-4C43-B943-044EFCC97864}"/>
    <hyperlink ref="F15" r:id="rId4" xr:uid="{25DDBC22-B440-40C1-AD88-68C1CDC02EB1}"/>
    <hyperlink ref="H15" r:id="rId5" xr:uid="{B7F4BD4C-DCA2-4755-9E46-29EBD4C171D3}"/>
    <hyperlink ref="J15" r:id="rId6" xr:uid="{2BD58D62-C94C-4DBA-B966-FA87898BBFA8}"/>
    <hyperlink ref="F16" r:id="rId7" display="https://www.komus.ru/katalog/khozyajstvennye-tovary/chistyashhie-i-moyushhie-sredstva/chistyashhie-sredstva-dlya-santekhniki-i-dezinfektsii/gigienicheskie-bloki-i-tabletki/tabletki-dlya-pissuarov-snowter-1-kg-otdushki-v-assortimente-/p/219407/?from=searchtip6-1&amp;qid=2342486107&amp;tabId=specifications" xr:uid="{78598470-6864-44E4-A9E0-4F38C6C2DDAD}"/>
    <hyperlink ref="F12" r:id="rId8" xr:uid="{361B0991-44E4-4EB8-8859-A81C35CE02F8}"/>
    <hyperlink ref="J12" r:id="rId9" xr:uid="{7268A9FF-95F3-4FC9-8951-C36F96BEE043}"/>
    <hyperlink ref="F13" r:id="rId10" xr:uid="{75C7B860-96AD-487E-AC01-C4A775883870}"/>
    <hyperlink ref="H13" r:id="rId11" xr:uid="{7512C66A-DCD2-44CE-86EA-4DADDAAEA6B8}"/>
    <hyperlink ref="J13" r:id="rId12" xr:uid="{9FEEEB3F-88C8-4FF5-B7CD-A8264A72DA77}"/>
    <hyperlink ref="H12" r:id="rId13" xr:uid="{23CDFFF6-FD82-4CC0-98F9-6757CAF1FC0D}"/>
    <hyperlink ref="H16" r:id="rId14" xr:uid="{D8A10D46-1926-419D-AFA0-71C09F5D7598}"/>
    <hyperlink ref="J16" r:id="rId15" xr:uid="{D4949753-5E97-4C07-90DA-54143F1D4709}"/>
  </hyperlinks>
  <pageMargins left="0.24027777777777801" right="0.24027777777777801" top="0.05" bottom="0.209722222222222" header="0.51180555555555496" footer="0.51180555555555496"/>
  <pageSetup paperSize="9" scale="59" fitToHeight="0" orientation="landscape" useFirstPageNumber="1" horizontalDpi="300" verticalDpi="300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Марина Холодкова</cp:lastModifiedBy>
  <cp:revision>7</cp:revision>
  <cp:lastPrinted>2026-05-22T09:12:49Z</cp:lastPrinted>
  <dcterms:created xsi:type="dcterms:W3CDTF">2014-01-17T11:35:00Z</dcterms:created>
  <dcterms:modified xsi:type="dcterms:W3CDTF">2026-05-22T09:15:46Z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9586C364BAE0484588C7CBEE8914A7E6</vt:lpwstr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</Properties>
</file>