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definedNames>
    <definedName function="false" hidden="false" localSheetId="0" name="_xlnm.Print_Titles" vbProcedure="false">НМЦК!$7:$9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<sst xmlns="http://schemas.openxmlformats.org/spreadsheetml/2006/main" count="59" uniqueCount="42">
  <si>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 xml:space="preserve">ОБОСНОВАНИЕ НАЧАЛЬНОЙ (МАКСИМАЛЬНОЙ) ЦЕНЫ КОНТРАКТА </t>
  </si>
  <si>
    <t xml:space="preserve">                      На оказание услуг по ремонту автомобиля </t>
  </si>
  <si>
    <r>
      <rPr>
        <b val="true"/>
        <i val="true"/>
        <sz val="8"/>
        <rFont val="Times New Roman"/>
        <family val="1"/>
        <charset val="204"/>
      </rPr>
      <t xml:space="preserve">Используемый метод определения начальной (максимальной) цены контракта с обоснованием: </t>
    </r>
    <r>
      <rPr>
        <b val="true"/>
        <i val="true"/>
        <sz val="8"/>
        <color rgb="FF00000A"/>
        <rFont val="Times New Roman"/>
        <family val="1"/>
        <charset val="204"/>
      </rPr>
      <t xml:space="preserve">Метод сопоставимых рыночных цен (анализа рынка).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</t>
    </r>
  </si>
  <si>
    <t xml:space="preserve">Расчет начальной (максимальной) цены контракта (далее – НМЦК)</t>
  </si>
  <si>
    <t xml:space="preserve">№ п/п</t>
  </si>
  <si>
    <t xml:space="preserve">Наименование  объекта закупки</t>
  </si>
  <si>
    <t xml:space="preserve">Ед.измерения</t>
  </si>
  <si>
    <t xml:space="preserve">Количество</t>
  </si>
  <si>
    <t xml:space="preserve">Цена за единицу измерения, в рублях </t>
  </si>
  <si>
    <t xml:space="preserve">Средняя цена</t>
  </si>
  <si>
    <t xml:space="preserve">Среднее квадратичное отклонение </t>
  </si>
  <si>
    <t xml:space="preserve">Коэффициент вариации, % </t>
  </si>
  <si>
    <t xml:space="preserve">Цена товара (работы, услуги), определенная заказчиком для установления НМЦК,                    в рублях</t>
  </si>
  <si>
    <t xml:space="preserve">Поставщик 1 </t>
  </si>
  <si>
    <t xml:space="preserve">Поставщик 2 </t>
  </si>
  <si>
    <t xml:space="preserve">Поставщик 3   </t>
  </si>
  <si>
    <r>
      <rPr>
        <b val="true"/>
        <sz val="12"/>
        <color rgb="FF000000"/>
        <rFont val="Times New Roman"/>
        <family val="1"/>
        <charset val="1"/>
      </rPr>
      <t xml:space="preserve">Ремонт автомобиля Lada Largus</t>
    </r>
    <r>
      <rPr>
        <b val="true"/>
        <sz val="11"/>
        <color rgb="FF000000"/>
        <rFont val="Liberation Serif;Times New Roman"/>
        <family val="1"/>
        <charset val="1"/>
      </rPr>
      <t xml:space="preserve"> A001YE92</t>
    </r>
  </si>
  <si>
    <t xml:space="preserve">Замена масла+фильтр</t>
  </si>
  <si>
    <t xml:space="preserve">шт.</t>
  </si>
  <si>
    <t xml:space="preserve">Замена воздушного фильтра</t>
  </si>
  <si>
    <t xml:space="preserve">Замена салонного фильтра</t>
  </si>
  <si>
    <t xml:space="preserve">Демонтаж/монтаж МКПП/ замена выжимного цилиндра сцепления</t>
  </si>
  <si>
    <t xml:space="preserve">Фильтр салон.угольн.</t>
  </si>
  <si>
    <t xml:space="preserve">Фильтр масляный</t>
  </si>
  <si>
    <t xml:space="preserve">Фильтр воздушный</t>
  </si>
  <si>
    <t xml:space="preserve">Подшипник выжимной сцепления</t>
  </si>
  <si>
    <r>
      <rPr>
        <b val="true"/>
        <sz val="12"/>
        <color rgb="FF000000"/>
        <rFont val="Times New Roman"/>
        <family val="1"/>
        <charset val="1"/>
      </rPr>
      <t xml:space="preserve">Ремонт автомобиля Lada Largus</t>
    </r>
    <r>
      <rPr>
        <b val="true"/>
        <sz val="11"/>
        <color rgb="FF000000"/>
        <rFont val="Liberation Serif;Times New Roman"/>
        <family val="1"/>
        <charset val="1"/>
      </rPr>
      <t xml:space="preserve"> K184KH82</t>
    </r>
  </si>
  <si>
    <t xml:space="preserve">Замена к-т ГРМ</t>
  </si>
  <si>
    <t xml:space="preserve">Замена водяного насоса с охлождающей жидкостью</t>
  </si>
  <si>
    <t xml:space="preserve">Замена тормозных колодок передних</t>
  </si>
  <si>
    <t xml:space="preserve">Замена тормозных колодок задних барабанных</t>
  </si>
  <si>
    <t xml:space="preserve">Ремень ГРМ [137 зуб., 22mm] + 2 ролика</t>
  </si>
  <si>
    <t xml:space="preserve">Колодки тормозные задние барабанные, комплект</t>
  </si>
  <si>
    <t xml:space="preserve">Насос водяной для а/м ВАЗ 2170-72 Приора (LWP 0127)</t>
  </si>
  <si>
    <t xml:space="preserve">Колодки передние</t>
  </si>
  <si>
    <t xml:space="preserve">Замена сайлентблоков переднего рычага</t>
  </si>
  <si>
    <t xml:space="preserve">Сайлентблок рычага переднего</t>
  </si>
  <si>
    <r>
      <rPr>
        <b val="true"/>
        <sz val="11"/>
        <rFont val="Times New Roman"/>
        <family val="1"/>
        <charset val="1"/>
      </rPr>
      <t xml:space="preserve">НМЦК, установленная заказчиком: 50463,33 </t>
    </r>
    <r>
      <rPr>
        <b val="true"/>
        <sz val="11"/>
        <color rgb="FF000000"/>
        <rFont val="Times New Roman"/>
        <family val="1"/>
        <charset val="1"/>
      </rPr>
      <t xml:space="preserve">руб</t>
    </r>
    <r>
      <rPr>
        <b val="true"/>
        <sz val="11"/>
        <color rgb="FF00000A"/>
        <rFont val="Times New Roman"/>
        <family val="1"/>
        <charset val="1"/>
      </rPr>
      <t xml:space="preserve">. (Пятьдесят тысяч четыреста шестьдесят три рубля 33 копейки)</t>
    </r>
  </si>
  <si>
    <t xml:space="preserve">Работник контрактной службы: 
</t>
  </si>
  <si>
    <r>
      <rPr>
        <sz val="12"/>
        <color rgb="FF000000"/>
        <rFont val="Times New Roman"/>
        <family val="1"/>
        <charset val="1"/>
      </rPr>
      <t xml:space="preserve">Главный специалист-эксперт  ОМТО                               ________________/  О.В.Оноприенко / 
                                                                                             </t>
    </r>
    <r>
      <rPr>
        <sz val="10"/>
        <color rgb="FF000000"/>
        <rFont val="Times New Roman"/>
        <family val="1"/>
        <charset val="1"/>
      </rPr>
      <t xml:space="preserve">  (подпись/расшифровка подписи) 
</t>
    </r>
  </si>
  <si>
    <t xml:space="preserve">СОГЛАСОВАНО:</t>
  </si>
  <si>
    <r>
      <rPr>
        <sz val="12"/>
        <color rgb="FF000000"/>
        <rFont val="Times New Roman"/>
        <family val="1"/>
        <charset val="1"/>
      </rPr>
      <t xml:space="preserve">Начальник ОМТО                                                           _________________/ В.В.Любимский / 
                                                                                          </t>
    </r>
    <r>
      <rPr>
        <sz val="10"/>
        <color rgb="FF000000"/>
        <rFont val="Times New Roman"/>
        <family val="1"/>
        <charset val="1"/>
      </rPr>
      <t xml:space="preserve">     (подпись/расшифровка подписи) 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</si>
</sst>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руб.-419];[RED]\-#,##0.00\ [$руб.-419]"/>
    <numFmt numFmtId="166" formatCode="#,##0.00&quot;р.&quot;"/>
    <numFmt numFmtId="167" formatCode="#,##0.00"/>
  </numFmts>
  <fonts count="2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i val="true"/>
      <sz val="8"/>
      <name val="Times New Roman"/>
      <family val="1"/>
      <charset val="204"/>
    </font>
    <font>
      <b val="true"/>
      <i val="true"/>
      <sz val="8"/>
      <color rgb="FF00000A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Liberation Serif;Times New Roman"/>
      <family val="1"/>
      <charset val="1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 val="single"/>
      <sz val="11"/>
      <color rgb="FF0000FF"/>
      <name val="Calibri"/>
      <family val="2"/>
      <charset val="1"/>
    </font>
    <font>
      <u val="single"/>
      <sz val="8"/>
      <name val="Calibri"/>
      <family val="2"/>
      <charset val="1"/>
    </font>
    <font>
      <b val="true"/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  <font>
      <sz val="12"/>
      <color rgb="FF00000A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A32" activeCellId="0" sqref="A32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6.01"/>
    <col collapsed="false" customWidth="true" hidden="false" outlineLevel="0" max="2" min="2" style="1" width="34.29"/>
    <col collapsed="false" customWidth="true" hidden="false" outlineLevel="0" max="3" min="3" style="1" width="6.01"/>
    <col collapsed="false" customWidth="true" hidden="false" outlineLevel="0" max="4" min="4" style="1" width="8.57"/>
    <col collapsed="false" customWidth="true" hidden="false" outlineLevel="0" max="7" min="5" style="1" width="10.42"/>
    <col collapsed="false" customWidth="true" hidden="false" outlineLevel="0" max="8" min="8" style="1" width="13.57"/>
    <col collapsed="false" customWidth="true" hidden="false" outlineLevel="0" max="9" min="9" style="1" width="10.29"/>
    <col collapsed="false" customWidth="true" hidden="false" outlineLevel="0" max="10" min="10" style="1" width="10.85"/>
    <col collapsed="false" customWidth="true" hidden="false" outlineLevel="0" max="11" min="11" style="1" width="13.29"/>
    <col collapsed="false" customWidth="true" hidden="false" outlineLevel="0" max="12" min="12" style="1" width="9.29"/>
    <col collapsed="false" customWidth="true" hidden="false" outlineLevel="0" max="13" min="13" style="1" width="12.86"/>
    <col collapsed="false" customWidth="false" hidden="false" outlineLevel="0" max="1023" min="14" style="1" width="8.67"/>
    <col collapsed="false" customWidth="true" hidden="false" outlineLevel="0" max="1025" min="1024" style="1" width="11.52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.7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26.5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53.85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5" hidden="false" customHeight="true" outlineLevel="0" collapsed="false">
      <c r="A5" s="5"/>
      <c r="B5" s="5"/>
      <c r="C5" s="5"/>
      <c r="D5" s="5"/>
      <c r="E5" s="5"/>
      <c r="F5" s="5"/>
      <c r="G5" s="5"/>
      <c r="H5" s="6"/>
      <c r="I5" s="7"/>
      <c r="J5" s="5"/>
      <c r="K5" s="5"/>
      <c r="M5" s="8"/>
    </row>
    <row r="6" customFormat="false" ht="24" hidden="false" customHeight="true" outlineLevel="0" collapsed="false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="12" customFormat="true" ht="19.5" hidden="false" customHeight="true" outlineLevel="0" collapsed="false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/>
      <c r="G7" s="10"/>
      <c r="H7" s="10" t="s">
        <v>9</v>
      </c>
      <c r="I7" s="10" t="s">
        <v>10</v>
      </c>
      <c r="J7" s="10" t="s">
        <v>11</v>
      </c>
      <c r="K7" s="11" t="s">
        <v>12</v>
      </c>
      <c r="M7" s="13"/>
      <c r="AMJ7" s="1"/>
    </row>
    <row r="8" s="12" customFormat="true" ht="52.5" hidden="false" customHeight="true" outlineLevel="0" collapsed="false">
      <c r="A8" s="10"/>
      <c r="B8" s="10"/>
      <c r="C8" s="10"/>
      <c r="D8" s="10"/>
      <c r="E8" s="14" t="s">
        <v>13</v>
      </c>
      <c r="F8" s="14" t="s">
        <v>14</v>
      </c>
      <c r="G8" s="14" t="s">
        <v>15</v>
      </c>
      <c r="H8" s="10"/>
      <c r="I8" s="10"/>
      <c r="J8" s="10"/>
      <c r="K8" s="11"/>
      <c r="AMJ8" s="1"/>
    </row>
    <row r="9" s="12" customFormat="true" ht="11.25" hidden="false" customHeight="true" outlineLevel="0" collapsed="false">
      <c r="A9" s="10" t="n">
        <v>1</v>
      </c>
      <c r="B9" s="10" t="n">
        <v>2</v>
      </c>
      <c r="C9" s="10" t="n">
        <v>3</v>
      </c>
      <c r="D9" s="10" t="n">
        <v>4</v>
      </c>
      <c r="E9" s="10" t="n">
        <v>5</v>
      </c>
      <c r="F9" s="10" t="n">
        <v>6</v>
      </c>
      <c r="G9" s="10" t="n">
        <v>7</v>
      </c>
      <c r="H9" s="10" t="n">
        <v>8</v>
      </c>
      <c r="I9" s="10" t="n">
        <v>9</v>
      </c>
      <c r="J9" s="10" t="n">
        <v>10</v>
      </c>
      <c r="K9" s="10" t="n">
        <v>11</v>
      </c>
      <c r="AMJ9" s="1"/>
    </row>
    <row r="10" s="12" customFormat="true" ht="34.05" hidden="false" customHeight="true" outlineLevel="0" collapsed="false">
      <c r="A10" s="10"/>
      <c r="B10" s="15" t="s">
        <v>16</v>
      </c>
      <c r="C10" s="10"/>
      <c r="D10" s="10"/>
      <c r="E10" s="10"/>
      <c r="F10" s="10"/>
      <c r="G10" s="10"/>
      <c r="H10" s="10"/>
      <c r="I10" s="10"/>
      <c r="J10" s="10"/>
      <c r="K10" s="10"/>
      <c r="AMJ10" s="1"/>
    </row>
    <row r="11" s="12" customFormat="true" ht="36.1" hidden="false" customHeight="true" outlineLevel="0" collapsed="false">
      <c r="A11" s="10" t="n">
        <v>1</v>
      </c>
      <c r="B11" s="16" t="s">
        <v>17</v>
      </c>
      <c r="C11" s="17" t="s">
        <v>18</v>
      </c>
      <c r="D11" s="17" t="n">
        <v>1</v>
      </c>
      <c r="E11" s="18" t="n">
        <v>3500</v>
      </c>
      <c r="F11" s="18" t="n">
        <v>3700</v>
      </c>
      <c r="G11" s="18" t="n">
        <v>3800</v>
      </c>
      <c r="H11" s="18" t="n">
        <f aca="false">ROUND((E11+F11+G11)/3,2)</f>
        <v>3666.67</v>
      </c>
      <c r="I11" s="18" t="n">
        <f aca="false">STDEVA(E11:G11)</f>
        <v>152.752523165195</v>
      </c>
      <c r="J11" s="18" t="n">
        <f aca="false">I11/((E11+F11+G11)/3)*100</f>
        <v>4.16597790450531</v>
      </c>
      <c r="K11" s="18" t="n">
        <f aca="false">ROUND(H11*D11,2)</f>
        <v>3666.67</v>
      </c>
      <c r="AMJ11" s="1"/>
    </row>
    <row r="12" s="12" customFormat="true" ht="36.1" hidden="false" customHeight="true" outlineLevel="0" collapsed="false">
      <c r="A12" s="10" t="n">
        <v>2</v>
      </c>
      <c r="B12" s="16" t="s">
        <v>19</v>
      </c>
      <c r="C12" s="17" t="s">
        <v>18</v>
      </c>
      <c r="D12" s="17" t="n">
        <v>1</v>
      </c>
      <c r="E12" s="18" t="n">
        <v>120</v>
      </c>
      <c r="F12" s="18" t="n">
        <v>150</v>
      </c>
      <c r="G12" s="18" t="n">
        <v>170</v>
      </c>
      <c r="H12" s="18" t="n">
        <f aca="false">ROUND((E12+F12+G12)/3,2)</f>
        <v>146.67</v>
      </c>
      <c r="I12" s="18" t="n">
        <f aca="false">STDEVA(E12:G12)</f>
        <v>25.1661147842358</v>
      </c>
      <c r="J12" s="18" t="n">
        <f aca="false">I12/((E12+F12+G12)/3)*100</f>
        <v>17.1587146256153</v>
      </c>
      <c r="K12" s="18" t="n">
        <f aca="false">ROUND(H12*D12,2)</f>
        <v>146.67</v>
      </c>
      <c r="AMJ12" s="1"/>
    </row>
    <row r="13" s="12" customFormat="true" ht="28.6" hidden="false" customHeight="true" outlineLevel="0" collapsed="false">
      <c r="A13" s="10" t="n">
        <v>3</v>
      </c>
      <c r="B13" s="16" t="s">
        <v>20</v>
      </c>
      <c r="C13" s="17" t="s">
        <v>18</v>
      </c>
      <c r="D13" s="17" t="n">
        <v>1</v>
      </c>
      <c r="E13" s="18" t="n">
        <v>120</v>
      </c>
      <c r="F13" s="18" t="n">
        <v>150</v>
      </c>
      <c r="G13" s="18" t="n">
        <v>170</v>
      </c>
      <c r="H13" s="18" t="n">
        <f aca="false">ROUND((E13+F13+G13)/3,2)</f>
        <v>146.67</v>
      </c>
      <c r="I13" s="18" t="n">
        <f aca="false">STDEVA(E13:G13)</f>
        <v>25.1661147842358</v>
      </c>
      <c r="J13" s="18" t="n">
        <f aca="false">I13/((E13+F13+G13)/3)*100</f>
        <v>17.1587146256153</v>
      </c>
      <c r="K13" s="18" t="n">
        <f aca="false">ROUND(H13*D13,2)</f>
        <v>146.67</v>
      </c>
      <c r="AMJ13" s="1"/>
    </row>
    <row r="14" s="12" customFormat="true" ht="28.6" hidden="false" customHeight="true" outlineLevel="0" collapsed="false">
      <c r="A14" s="10" t="n">
        <v>4</v>
      </c>
      <c r="B14" s="16" t="s">
        <v>21</v>
      </c>
      <c r="C14" s="17" t="s">
        <v>18</v>
      </c>
      <c r="D14" s="17" t="n">
        <v>1</v>
      </c>
      <c r="E14" s="18" t="n">
        <v>7840</v>
      </c>
      <c r="F14" s="18" t="n">
        <v>8100</v>
      </c>
      <c r="G14" s="18" t="n">
        <v>8300</v>
      </c>
      <c r="H14" s="18" t="n">
        <f aca="false">ROUND((E14+F14+G14)/3,2)</f>
        <v>8080</v>
      </c>
      <c r="I14" s="18" t="n">
        <f aca="false">STDEVA(E14:G14)</f>
        <v>230.651251893416</v>
      </c>
      <c r="J14" s="18" t="n">
        <f aca="false">I14/((E14+F14+G14)/3)*100</f>
        <v>2.85459470165119</v>
      </c>
      <c r="K14" s="18" t="n">
        <f aca="false">ROUND(H14*D14,2)</f>
        <v>8080</v>
      </c>
      <c r="AMJ14" s="1"/>
    </row>
    <row r="15" s="12" customFormat="true" ht="30" hidden="false" customHeight="true" outlineLevel="0" collapsed="false">
      <c r="A15" s="10" t="n">
        <v>5</v>
      </c>
      <c r="B15" s="16" t="s">
        <v>22</v>
      </c>
      <c r="C15" s="17" t="s">
        <v>18</v>
      </c>
      <c r="D15" s="17" t="n">
        <v>1</v>
      </c>
      <c r="E15" s="18" t="n">
        <v>500</v>
      </c>
      <c r="F15" s="18" t="n">
        <v>550</v>
      </c>
      <c r="G15" s="18" t="n">
        <v>600</v>
      </c>
      <c r="H15" s="18" t="n">
        <f aca="false">ROUND((E15+F15+G15)/3,2)</f>
        <v>550</v>
      </c>
      <c r="I15" s="18" t="n">
        <f aca="false">STDEVA(E15:G15)</f>
        <v>50</v>
      </c>
      <c r="J15" s="18" t="n">
        <f aca="false">I15/((E15+F15+G15)/3)*100</f>
        <v>9.09090909090909</v>
      </c>
      <c r="K15" s="18" t="n">
        <f aca="false">ROUND(H15*D15,2)</f>
        <v>550</v>
      </c>
      <c r="AMJ15" s="1"/>
    </row>
    <row r="16" s="12" customFormat="true" ht="40.9" hidden="false" customHeight="true" outlineLevel="0" collapsed="false">
      <c r="A16" s="10" t="n">
        <v>6</v>
      </c>
      <c r="B16" s="16" t="s">
        <v>23</v>
      </c>
      <c r="C16" s="17" t="s">
        <v>18</v>
      </c>
      <c r="D16" s="17" t="n">
        <v>1</v>
      </c>
      <c r="E16" s="18" t="n">
        <v>480</v>
      </c>
      <c r="F16" s="18" t="n">
        <v>600</v>
      </c>
      <c r="G16" s="18" t="n">
        <v>700</v>
      </c>
      <c r="H16" s="18" t="n">
        <f aca="false">ROUND((E16+F16+G16)/3,2)</f>
        <v>593.33</v>
      </c>
      <c r="I16" s="18" t="n">
        <f aca="false">STDEVA(E16:G16)</f>
        <v>110.151410945722</v>
      </c>
      <c r="J16" s="18" t="n">
        <f aca="false">I16/((E16+F16+G16)/3)*100</f>
        <v>18.5648445414138</v>
      </c>
      <c r="K16" s="18" t="n">
        <f aca="false">ROUND(H16*D16,2)</f>
        <v>593.33</v>
      </c>
      <c r="AMJ16" s="1"/>
    </row>
    <row r="17" s="12" customFormat="true" ht="30" hidden="false" customHeight="true" outlineLevel="0" collapsed="false">
      <c r="A17" s="10" t="n">
        <v>7</v>
      </c>
      <c r="B17" s="16" t="s">
        <v>24</v>
      </c>
      <c r="C17" s="17" t="s">
        <v>18</v>
      </c>
      <c r="D17" s="17" t="n">
        <v>1</v>
      </c>
      <c r="E17" s="18" t="n">
        <v>700</v>
      </c>
      <c r="F17" s="18" t="n">
        <v>800</v>
      </c>
      <c r="G17" s="18" t="n">
        <v>900</v>
      </c>
      <c r="H17" s="18" t="n">
        <f aca="false">ROUND((E17+F17+G17)/3,2)</f>
        <v>800</v>
      </c>
      <c r="I17" s="18" t="n">
        <f aca="false">STDEVA(E17:G17)</f>
        <v>100</v>
      </c>
      <c r="J17" s="18" t="n">
        <f aca="false">I17/((E17+F17+G17)/3)*100</f>
        <v>12.5</v>
      </c>
      <c r="K17" s="18" t="n">
        <f aca="false">ROUND(H17*D17,2)</f>
        <v>800</v>
      </c>
      <c r="AMJ17" s="1"/>
    </row>
    <row r="18" s="12" customFormat="true" ht="25.9" hidden="false" customHeight="true" outlineLevel="0" collapsed="false">
      <c r="A18" s="10" t="n">
        <v>8</v>
      </c>
      <c r="B18" s="16" t="s">
        <v>25</v>
      </c>
      <c r="C18" s="17" t="s">
        <v>18</v>
      </c>
      <c r="D18" s="17" t="n">
        <v>1</v>
      </c>
      <c r="E18" s="18" t="n">
        <v>840</v>
      </c>
      <c r="F18" s="18" t="n">
        <v>1000</v>
      </c>
      <c r="G18" s="18" t="n">
        <v>1200</v>
      </c>
      <c r="H18" s="18" t="n">
        <f aca="false">ROUND((E18+F18+G18)/3,2)</f>
        <v>1013.33</v>
      </c>
      <c r="I18" s="18" t="n">
        <f aca="false">STDEVA(E18:G18)</f>
        <v>180.369990112916</v>
      </c>
      <c r="J18" s="18" t="n">
        <f aca="false">I18/((E18+F18+G18)/3)*100</f>
        <v>17.7996700769325</v>
      </c>
      <c r="K18" s="18" t="n">
        <f aca="false">ROUND(H18*D18,2)</f>
        <v>1013.33</v>
      </c>
      <c r="AMJ18" s="1"/>
    </row>
    <row r="19" s="12" customFormat="true" ht="27.25" hidden="false" customHeight="true" outlineLevel="0" collapsed="false">
      <c r="A19" s="10"/>
      <c r="B19" s="15" t="s">
        <v>26</v>
      </c>
      <c r="C19" s="17"/>
      <c r="D19" s="17"/>
      <c r="E19" s="18"/>
      <c r="F19" s="18"/>
      <c r="G19" s="18"/>
      <c r="H19" s="18"/>
      <c r="I19" s="18"/>
      <c r="J19" s="18"/>
      <c r="K19" s="18"/>
      <c r="AMJ19" s="1"/>
    </row>
    <row r="20" s="12" customFormat="true" ht="33.4" hidden="false" customHeight="true" outlineLevel="0" collapsed="false">
      <c r="A20" s="10" t="n">
        <v>1</v>
      </c>
      <c r="B20" s="16" t="s">
        <v>27</v>
      </c>
      <c r="C20" s="17" t="s">
        <v>18</v>
      </c>
      <c r="D20" s="17" t="n">
        <v>1</v>
      </c>
      <c r="E20" s="18" t="n">
        <v>8300</v>
      </c>
      <c r="F20" s="18" t="n">
        <v>8600</v>
      </c>
      <c r="G20" s="18" t="n">
        <v>8500</v>
      </c>
      <c r="H20" s="18" t="n">
        <f aca="false">ROUND((E20+F20+G20)/3,2)</f>
        <v>8466.67</v>
      </c>
      <c r="I20" s="18" t="n">
        <f aca="false">STDEVA(E20:G20)</f>
        <v>152.752523165195</v>
      </c>
      <c r="J20" s="18" t="n">
        <f aca="false">I20/((E20+F20+G20)/3)*100</f>
        <v>1.80416365943143</v>
      </c>
      <c r="K20" s="18" t="n">
        <f aca="false">ROUND(H20*D20,2)</f>
        <v>8466.67</v>
      </c>
      <c r="AMJ20" s="1"/>
    </row>
    <row r="21" s="12" customFormat="true" ht="34.05" hidden="false" customHeight="true" outlineLevel="0" collapsed="false">
      <c r="A21" s="10" t="n">
        <v>2</v>
      </c>
      <c r="B21" s="16" t="s">
        <v>28</v>
      </c>
      <c r="C21" s="17" t="s">
        <v>18</v>
      </c>
      <c r="D21" s="17" t="n">
        <v>1</v>
      </c>
      <c r="E21" s="18" t="n">
        <v>2720</v>
      </c>
      <c r="F21" s="18" t="n">
        <v>3000</v>
      </c>
      <c r="G21" s="18" t="n">
        <v>2900</v>
      </c>
      <c r="H21" s="18" t="n">
        <f aca="false">ROUND((E21+F21+G21)/3,2)</f>
        <v>2873.33</v>
      </c>
      <c r="I21" s="18" t="n">
        <f aca="false">STDEVA(E21:G21)</f>
        <v>141.891977691952</v>
      </c>
      <c r="J21" s="18" t="n">
        <f aca="false">I21/((E21+F21+G21)/3)*100</f>
        <v>4.93823588255053</v>
      </c>
      <c r="K21" s="18" t="n">
        <f aca="false">ROUND(H21*D21,2)</f>
        <v>2873.33</v>
      </c>
      <c r="AMJ21" s="1"/>
    </row>
    <row r="22" s="12" customFormat="true" ht="36.8" hidden="false" customHeight="true" outlineLevel="0" collapsed="false">
      <c r="A22" s="10" t="n">
        <v>3</v>
      </c>
      <c r="B22" s="16" t="s">
        <v>29</v>
      </c>
      <c r="C22" s="17" t="s">
        <v>18</v>
      </c>
      <c r="D22" s="17" t="n">
        <v>1</v>
      </c>
      <c r="E22" s="18" t="n">
        <v>1130</v>
      </c>
      <c r="F22" s="18" t="n">
        <v>1400</v>
      </c>
      <c r="G22" s="18" t="n">
        <v>1300</v>
      </c>
      <c r="H22" s="18" t="n">
        <f aca="false">ROUND((E22+F22+G22)/3,2)</f>
        <v>1276.67</v>
      </c>
      <c r="I22" s="18" t="n">
        <f aca="false">STDEVA(E22:G22)</f>
        <v>136.503968196288</v>
      </c>
      <c r="J22" s="18" t="n">
        <f aca="false">I22/((E22+F22+G22)/3)*100</f>
        <v>10.6922168299965</v>
      </c>
      <c r="K22" s="18" t="n">
        <f aca="false">ROUND(H22*D22,2)</f>
        <v>1276.67</v>
      </c>
      <c r="AMJ22" s="1"/>
    </row>
    <row r="23" s="12" customFormat="true" ht="30" hidden="false" customHeight="true" outlineLevel="0" collapsed="false">
      <c r="A23" s="10" t="n">
        <v>4</v>
      </c>
      <c r="B23" s="16" t="s">
        <v>30</v>
      </c>
      <c r="C23" s="17" t="s">
        <v>18</v>
      </c>
      <c r="D23" s="17" t="n">
        <v>1</v>
      </c>
      <c r="E23" s="18" t="n">
        <v>1800</v>
      </c>
      <c r="F23" s="18" t="n">
        <v>2100</v>
      </c>
      <c r="G23" s="18" t="n">
        <v>1900</v>
      </c>
      <c r="H23" s="18" t="n">
        <f aca="false">ROUND((E23+F23+G23)/3,2)</f>
        <v>1933.33</v>
      </c>
      <c r="I23" s="18" t="n">
        <f aca="false">STDEVA(E23:G23)</f>
        <v>152.752523165195</v>
      </c>
      <c r="J23" s="18" t="n">
        <f aca="false">I23/((E23+F23+G23)/3)*100</f>
        <v>7.90099257751007</v>
      </c>
      <c r="K23" s="18" t="n">
        <f aca="false">ROUND(H23*D23,2)</f>
        <v>1933.33</v>
      </c>
      <c r="AMJ23" s="1"/>
    </row>
    <row r="24" s="12" customFormat="true" ht="33.4" hidden="false" customHeight="true" outlineLevel="0" collapsed="false">
      <c r="A24" s="10" t="n">
        <v>5</v>
      </c>
      <c r="B24" s="16" t="s">
        <v>31</v>
      </c>
      <c r="C24" s="17" t="s">
        <v>18</v>
      </c>
      <c r="D24" s="17" t="n">
        <v>1</v>
      </c>
      <c r="E24" s="18" t="n">
        <v>8900</v>
      </c>
      <c r="F24" s="18" t="n">
        <v>9200</v>
      </c>
      <c r="G24" s="18" t="n">
        <v>9000</v>
      </c>
      <c r="H24" s="18" t="n">
        <f aca="false">ROUND((E24+F24+G24)/3,2)</f>
        <v>9033.33</v>
      </c>
      <c r="I24" s="18" t="n">
        <f aca="false">STDEVA(E24:G24)</f>
        <v>152.752523165195</v>
      </c>
      <c r="J24" s="18" t="n">
        <f aca="false">I24/((E24+F24+G24)/3)*100</f>
        <v>1.69098734131212</v>
      </c>
      <c r="K24" s="18" t="n">
        <f aca="false">ROUND(H24*D24,2)</f>
        <v>9033.33</v>
      </c>
      <c r="AMJ24" s="1"/>
    </row>
    <row r="25" s="12" customFormat="true" ht="30" hidden="false" customHeight="true" outlineLevel="0" collapsed="false">
      <c r="A25" s="10" t="n">
        <v>6</v>
      </c>
      <c r="B25" s="16" t="s">
        <v>32</v>
      </c>
      <c r="C25" s="17" t="s">
        <v>18</v>
      </c>
      <c r="D25" s="17" t="n">
        <v>1</v>
      </c>
      <c r="E25" s="18" t="n">
        <v>2300</v>
      </c>
      <c r="F25" s="18" t="n">
        <v>2500</v>
      </c>
      <c r="G25" s="18" t="n">
        <v>2400</v>
      </c>
      <c r="H25" s="18" t="n">
        <f aca="false">ROUND((E25+F25+G25)/3,2)</f>
        <v>2400</v>
      </c>
      <c r="I25" s="18" t="n">
        <f aca="false">STDEVA(E25:G25)</f>
        <v>100</v>
      </c>
      <c r="J25" s="18" t="n">
        <f aca="false">I25/((E25+F25+G25)/3)*100</f>
        <v>4.16666666666667</v>
      </c>
      <c r="K25" s="18" t="n">
        <f aca="false">ROUND(H25*D25,2)</f>
        <v>2400</v>
      </c>
      <c r="AMJ25" s="1"/>
    </row>
    <row r="26" s="12" customFormat="true" ht="27.25" hidden="false" customHeight="true" outlineLevel="0" collapsed="false">
      <c r="A26" s="10" t="n">
        <v>7</v>
      </c>
      <c r="B26" s="16" t="s">
        <v>33</v>
      </c>
      <c r="C26" s="17" t="s">
        <v>18</v>
      </c>
      <c r="D26" s="17" t="n">
        <v>1</v>
      </c>
      <c r="E26" s="18" t="n">
        <v>2400</v>
      </c>
      <c r="F26" s="18" t="n">
        <v>2600</v>
      </c>
      <c r="G26" s="18" t="n">
        <v>2500</v>
      </c>
      <c r="H26" s="18" t="n">
        <f aca="false">ROUND((E26+F26+G26)/3,2)</f>
        <v>2500</v>
      </c>
      <c r="I26" s="18" t="n">
        <f aca="false">STDEVA(E26:G26)</f>
        <v>100</v>
      </c>
      <c r="J26" s="18" t="n">
        <f aca="false">I26/((E26+F26+G26)/3)*100</f>
        <v>4</v>
      </c>
      <c r="K26" s="18" t="n">
        <f aca="false">ROUND(H26*D26,2)</f>
        <v>2500</v>
      </c>
      <c r="AMJ26" s="1"/>
    </row>
    <row r="27" s="12" customFormat="true" ht="27.25" hidden="false" customHeight="true" outlineLevel="0" collapsed="false">
      <c r="A27" s="10" t="n">
        <v>8</v>
      </c>
      <c r="B27" s="16" t="s">
        <v>34</v>
      </c>
      <c r="C27" s="17" t="s">
        <v>18</v>
      </c>
      <c r="D27" s="17" t="n">
        <v>1</v>
      </c>
      <c r="E27" s="18" t="n">
        <v>1400</v>
      </c>
      <c r="F27" s="18" t="n">
        <v>1650</v>
      </c>
      <c r="G27" s="18" t="n">
        <v>1500</v>
      </c>
      <c r="H27" s="18" t="n">
        <f aca="false">ROUND((E27+F27+G27)/3,2)</f>
        <v>1516.67</v>
      </c>
      <c r="I27" s="18" t="n">
        <f aca="false">STDEVA(E27:G27)</f>
        <v>125.830573921179</v>
      </c>
      <c r="J27" s="18" t="n">
        <f aca="false">I27/((E27+F27+G27)/3)*100</f>
        <v>8.29652135744038</v>
      </c>
      <c r="K27" s="18" t="n">
        <f aca="false">ROUND(H27*D27,2)</f>
        <v>1516.67</v>
      </c>
      <c r="AMJ27" s="1"/>
    </row>
    <row r="28" s="12" customFormat="true" ht="27.25" hidden="false" customHeight="true" outlineLevel="0" collapsed="false">
      <c r="A28" s="10" t="n">
        <v>9</v>
      </c>
      <c r="B28" s="16" t="s">
        <v>35</v>
      </c>
      <c r="C28" s="17" t="s">
        <v>18</v>
      </c>
      <c r="D28" s="17" t="n">
        <v>2</v>
      </c>
      <c r="E28" s="18" t="n">
        <v>1700</v>
      </c>
      <c r="F28" s="18" t="n">
        <v>1950</v>
      </c>
      <c r="G28" s="18" t="n">
        <v>1850</v>
      </c>
      <c r="H28" s="18" t="n">
        <f aca="false">ROUND((E28+F28+G28)/3,2)</f>
        <v>1833.33</v>
      </c>
      <c r="I28" s="18" t="n">
        <f aca="false">STDEVA(E28:G28)</f>
        <v>125.830573921179</v>
      </c>
      <c r="J28" s="18" t="n">
        <f aca="false">I28/((E28+F28+G28)/3)*100</f>
        <v>6.86348585024614</v>
      </c>
      <c r="K28" s="18" t="n">
        <f aca="false">ROUND(H28*D28,2)</f>
        <v>3666.66</v>
      </c>
      <c r="AMJ28" s="1"/>
    </row>
    <row r="29" s="12" customFormat="true" ht="27.25" hidden="false" customHeight="true" outlineLevel="0" collapsed="false">
      <c r="A29" s="10" t="n">
        <v>10</v>
      </c>
      <c r="B29" s="16" t="s">
        <v>36</v>
      </c>
      <c r="C29" s="17" t="s">
        <v>18</v>
      </c>
      <c r="D29" s="17" t="n">
        <v>4</v>
      </c>
      <c r="E29" s="18" t="n">
        <v>350</v>
      </c>
      <c r="F29" s="18" t="n">
        <v>550</v>
      </c>
      <c r="G29" s="18" t="n">
        <v>450</v>
      </c>
      <c r="H29" s="18" t="n">
        <f aca="false">ROUND((E29+F29+G29)/3,2)</f>
        <v>450</v>
      </c>
      <c r="I29" s="18" t="n">
        <f aca="false">STDEVA(E29:G29)</f>
        <v>100</v>
      </c>
      <c r="J29" s="18" t="n">
        <f aca="false">I29/((E29+F29+G29)/3)*100</f>
        <v>22.2222222222222</v>
      </c>
      <c r="K29" s="18" t="n">
        <f aca="false">ROUND(H29*D29,2)</f>
        <v>1800</v>
      </c>
      <c r="AMJ29" s="1"/>
    </row>
    <row r="30" s="22" customFormat="true" ht="13.8" hidden="false" customHeight="false" outlineLevel="0" collapsed="false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20" t="n">
        <f aca="false">SUM(K11:K29)</f>
        <v>50463.33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</row>
    <row r="31" s="22" customFormat="true" ht="15" hidden="false" customHeight="true" outlineLevel="0" collapsed="false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</row>
    <row r="32" customFormat="false" ht="18.75" hidden="false" customHeight="true" outlineLevel="0" collapsed="false">
      <c r="A32" s="24" t="s">
        <v>37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customFormat="false" ht="15" hidden="false" customHeight="true" outlineLevel="0" collapsed="false">
      <c r="A33" s="25"/>
      <c r="B33" s="25"/>
      <c r="C33" s="25"/>
      <c r="D33" s="25"/>
      <c r="E33" s="25"/>
      <c r="F33" s="25"/>
      <c r="G33" s="25"/>
      <c r="H33" s="26"/>
      <c r="I33" s="26"/>
      <c r="J33" s="26"/>
      <c r="K33" s="26"/>
    </row>
    <row r="34" customFormat="false" ht="27.25" hidden="false" customHeight="true" outlineLevel="0" collapsed="false">
      <c r="A34" s="27" t="s">
        <v>38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="29" customFormat="true" ht="40.9" hidden="false" customHeight="true" outlineLevel="0" collapsed="false">
      <c r="A35" s="28" t="s">
        <v>39</v>
      </c>
      <c r="B35" s="28"/>
      <c r="C35" s="28"/>
      <c r="D35" s="28"/>
      <c r="E35" s="28"/>
      <c r="F35" s="28"/>
      <c r="G35" s="28"/>
      <c r="H35" s="28"/>
      <c r="I35" s="28"/>
    </row>
    <row r="36" customFormat="false" ht="15" hidden="false" customHeight="false" outlineLevel="0" collapsed="false">
      <c r="A36" s="30" t="s">
        <v>40</v>
      </c>
      <c r="B36" s="30"/>
    </row>
    <row r="37" customFormat="false" ht="46.35" hidden="false" customHeight="true" outlineLevel="0" collapsed="false">
      <c r="A37" s="31" t="s">
        <v>41</v>
      </c>
      <c r="B37" s="31"/>
      <c r="C37" s="31"/>
      <c r="D37" s="31"/>
      <c r="E37" s="31"/>
      <c r="F37" s="31"/>
      <c r="G37" s="31"/>
      <c r="H37" s="31"/>
      <c r="I37" s="31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21">
    <mergeCell ref="A2:K2"/>
    <mergeCell ref="A3:K3"/>
    <mergeCell ref="A4:K4"/>
    <mergeCell ref="A6:K6"/>
    <mergeCell ref="A7:A8"/>
    <mergeCell ref="B7:B8"/>
    <mergeCell ref="C7:C8"/>
    <mergeCell ref="D7:D8"/>
    <mergeCell ref="E7:G7"/>
    <mergeCell ref="H7:H8"/>
    <mergeCell ref="I7:I8"/>
    <mergeCell ref="J7:J8"/>
    <mergeCell ref="K7:K8"/>
    <mergeCell ref="A30:J30"/>
    <mergeCell ref="A31:K31"/>
    <mergeCell ref="A32:K32"/>
    <mergeCell ref="A33:G33"/>
    <mergeCell ref="A34:K34"/>
    <mergeCell ref="A35:I35"/>
    <mergeCell ref="A36:B36"/>
    <mergeCell ref="A37:I37"/>
  </mergeCells>
  <printOptions headings="false" gridLines="false" gridLinesSet="true" horizontalCentered="false" verticalCentered="false"/>
  <pageMargins left="0.700694444444445" right="0.196527777777778" top="0.310416666666667" bottom="0.196527777777778" header="0.511811023622047" footer="0.511811023622047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544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2026-09-01T14:56:54Z</cp:lastPrinted>
  <dcterms:modified xsi:type="dcterms:W3CDTF">2026-09-01T14:56:59Z</dcterms:modified>
  <cp:revision>143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