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Documents and Settings\Trefilova_YuV\Application Data\1C\1cv8\00000000-0000-0000-0000-000000000000\f02114ed-e34f-4583-816f-c75687c23cd2\App\"/>
    </mc:Choice>
  </mc:AlternateContent>
  <xr:revisionPtr revIDLastSave="0" documentId="13_ncr:1_{F7A1C00B-FF46-4168-B4F8-15799E1143CE}" xr6:coauthVersionLast="47" xr6:coauthVersionMax="47" xr10:uidLastSave="{00000000-0000-0000-0000-000000000000}"/>
  <bookViews>
    <workbookView xWindow="-2955" yWindow="630" windowWidth="31035" windowHeight="139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" i="1" l="1"/>
  <c r="W6" i="1"/>
  <c r="V6" i="1"/>
  <c r="U6" i="1"/>
  <c r="G6" i="1" l="1"/>
  <c r="O6" i="1"/>
  <c r="J6" i="1"/>
  <c r="I6" i="1"/>
  <c r="H6" i="1"/>
  <c r="N6" i="1" s="1"/>
  <c r="S6" i="1" s="1"/>
  <c r="T6" i="1" s="1"/>
  <c r="L6" i="1" l="1"/>
  <c r="K6" i="1"/>
  <c r="M6" i="1"/>
</calcChain>
</file>

<file path=xl/sharedStrings.xml><?xml version="1.0" encoding="utf-8"?>
<sst xmlns="http://schemas.openxmlformats.org/spreadsheetml/2006/main" count="36" uniqueCount="33">
  <si>
    <t>№</t>
  </si>
  <si>
    <t>Код по ОКПД</t>
  </si>
  <si>
    <t>Наименование предмета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</si>
  <si>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</si>
  <si>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</si>
  <si>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</si>
  <si>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</si>
  <si>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</si>
  <si>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</si>
  <si>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</si>
  <si>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</si>
  <si>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</si>
  <si>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</si>
  <si>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</si>
  <si>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</si>
  <si>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</si>
  <si>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</si>
  <si>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</si>
  <si>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</si>
  <si>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</si>
  <si>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</si>
  <si>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</si>
  <si>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Реестровый номер контракта №</t>
  </si>
  <si>
    <t>Приложение к контракту 
№__________________
от _________________</t>
  </si>
  <si>
    <t>Расчет и обоснование цены контракта</t>
  </si>
  <si>
    <t>21.20.10.214</t>
  </si>
  <si>
    <t>упак</t>
  </si>
  <si>
    <t>мл</t>
  </si>
  <si>
    <t>КП-26-08-8171 от 21.08.26</t>
  </si>
  <si>
    <t>КП-26-08-8173 от 21.08.26</t>
  </si>
  <si>
    <t xml:space="preserve">МНН:ТОЦИЛИЗУМАБ, Торговое название: Компларейт конц.для приготовления р-ра для инф. 20 мг/мл 10 мл </t>
  </si>
  <si>
    <t>За расчетный период выполненных контрактов по данному препарату нет</t>
  </si>
  <si>
    <t>Расчетная цена за упак. (руб./ед.изм.)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</si>
</sst>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W7" sqref="W7"/>
    </sheetView>
  </sheetViews>
  <sheetFormatPr defaultRowHeight="54" customHeight="1" x14ac:dyDescent="0.2"/>
  <cols>
    <col min="1" max="1" width="6.140625" style="3" customWidth="1"/>
    <col min="2" max="2" width="11.85546875" style="3" customWidth="1"/>
    <col min="3" max="3" width="20.28515625" style="3" customWidth="1"/>
    <col min="4" max="6" width="7.140625" style="3" customWidth="1"/>
    <col min="7" max="7" width="7.140625" style="11" customWidth="1"/>
    <col min="8" max="8" width="10" style="3" bestFit="1" customWidth="1"/>
    <col min="9" max="9" width="9.140625" style="3"/>
    <col min="10" max="10" width="10.42578125" style="11" bestFit="1" customWidth="1"/>
    <col min="11" max="14" width="11.140625" style="11" customWidth="1"/>
    <col min="15" max="15" width="12" style="3" customWidth="1"/>
    <col min="16" max="17" width="13.140625" style="11" customWidth="1"/>
    <col min="18" max="18" width="10" style="11" bestFit="1" customWidth="1"/>
    <col min="19" max="20" width="9.5703125" style="3" bestFit="1" customWidth="1"/>
    <col min="21" max="21" width="13" style="3" customWidth="1"/>
    <col min="22" max="22" width="11.7109375" style="3" customWidth="1"/>
    <col min="23" max="23" width="12" style="3" customWidth="1"/>
    <col min="24" max="16384" width="9.140625" style="3"/>
  </cols>
  <sheetData>
    <row r="1" spans="1:24" ht="54" customHeight="1" x14ac:dyDescent="0.2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24" s="2" customFormat="1" ht="54" customHeight="1" x14ac:dyDescent="0.25">
      <c r="A2" s="23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4" s="2" customFormat="1" ht="54" customHeight="1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20</v>
      </c>
      <c r="F3" s="16" t="s">
        <v>4</v>
      </c>
      <c r="G3" s="19" t="s">
        <v>20</v>
      </c>
      <c r="H3" s="16" t="s">
        <v>21</v>
      </c>
      <c r="I3" s="16"/>
      <c r="J3" s="16"/>
      <c r="K3" s="19" t="s">
        <v>5</v>
      </c>
      <c r="L3" s="19"/>
      <c r="M3" s="19"/>
      <c r="N3" s="19" t="s">
        <v>9</v>
      </c>
      <c r="O3" s="16" t="s">
        <v>10</v>
      </c>
      <c r="P3" s="27" t="s">
        <v>18</v>
      </c>
      <c r="Q3" s="28"/>
      <c r="R3" s="19" t="s">
        <v>13</v>
      </c>
      <c r="S3" s="16" t="s">
        <v>9</v>
      </c>
      <c r="T3" s="16" t="s">
        <v>14</v>
      </c>
      <c r="U3" s="16" t="s">
        <v>15</v>
      </c>
      <c r="V3" s="18" t="s">
        <v>32</v>
      </c>
      <c r="W3" s="16" t="s">
        <v>19</v>
      </c>
    </row>
    <row r="4" spans="1:24" s="2" customFormat="1" ht="54" customHeight="1" x14ac:dyDescent="0.25">
      <c r="A4" s="16"/>
      <c r="B4" s="16"/>
      <c r="C4" s="16"/>
      <c r="D4" s="16"/>
      <c r="E4" s="16"/>
      <c r="F4" s="16"/>
      <c r="G4" s="19"/>
      <c r="H4" s="16" t="s">
        <v>28</v>
      </c>
      <c r="I4" s="16" t="s">
        <v>29</v>
      </c>
      <c r="J4" s="16" t="s">
        <v>28</v>
      </c>
      <c r="K4" s="19" t="s">
        <v>6</v>
      </c>
      <c r="L4" s="19" t="s">
        <v>7</v>
      </c>
      <c r="M4" s="19" t="s">
        <v>8</v>
      </c>
      <c r="N4" s="19"/>
      <c r="O4" s="16"/>
      <c r="P4" s="19" t="s">
        <v>22</v>
      </c>
      <c r="Q4" s="26"/>
      <c r="R4" s="19"/>
      <c r="S4" s="16"/>
      <c r="T4" s="16"/>
      <c r="U4" s="16"/>
      <c r="V4" s="31"/>
      <c r="W4" s="16"/>
    </row>
    <row r="5" spans="1:24" s="2" customFormat="1" ht="61.5" customHeight="1" x14ac:dyDescent="0.25">
      <c r="A5" s="16"/>
      <c r="B5" s="18"/>
      <c r="C5" s="18"/>
      <c r="D5" s="16"/>
      <c r="E5" s="16"/>
      <c r="F5" s="16"/>
      <c r="G5" s="19"/>
      <c r="H5" s="16"/>
      <c r="I5" s="16"/>
      <c r="J5" s="16"/>
      <c r="K5" s="19"/>
      <c r="L5" s="19"/>
      <c r="M5" s="19"/>
      <c r="N5" s="19"/>
      <c r="O5" s="16"/>
      <c r="P5" s="13" t="s">
        <v>11</v>
      </c>
      <c r="Q5" s="13" t="s">
        <v>12</v>
      </c>
      <c r="R5" s="19"/>
      <c r="S5" s="16"/>
      <c r="T5" s="16"/>
      <c r="U5" s="16"/>
      <c r="V5" s="32"/>
      <c r="W5" s="16"/>
    </row>
    <row r="6" spans="1:24" ht="108" customHeight="1" x14ac:dyDescent="0.2">
      <c r="A6" s="1">
        <v>1</v>
      </c>
      <c r="B6" s="1" t="s">
        <v>25</v>
      </c>
      <c r="C6" s="12" t="s">
        <v>30</v>
      </c>
      <c r="D6" s="1" t="s">
        <v>26</v>
      </c>
      <c r="E6" s="7">
        <v>6</v>
      </c>
      <c r="F6" s="1" t="s">
        <v>27</v>
      </c>
      <c r="G6" s="10">
        <f>E6*10</f>
        <v>60</v>
      </c>
      <c r="H6" s="8">
        <f>16586.78/10</f>
        <v>1658.6779999999999</v>
      </c>
      <c r="I6" s="1">
        <f>16588/10</f>
        <v>1658.8</v>
      </c>
      <c r="J6" s="10">
        <f>16588.31/10</f>
        <v>1658.8310000000001</v>
      </c>
      <c r="K6" s="10">
        <f>AVERAGE(H6:J6)</f>
        <v>1658.7696666666668</v>
      </c>
      <c r="L6" s="10">
        <f>STDEV(H6:J6)</f>
        <v>8.0884691588400448E-2</v>
      </c>
      <c r="M6" s="10">
        <f>L6/K6*100</f>
        <v>4.8761858390465969E-3</v>
      </c>
      <c r="N6" s="10">
        <f>MIN(H6:J6)</f>
        <v>1658.6779999999999</v>
      </c>
      <c r="O6" s="10">
        <f>16588.31/10</f>
        <v>1658.8310000000001</v>
      </c>
      <c r="P6" s="29" t="s">
        <v>31</v>
      </c>
      <c r="Q6" s="30"/>
      <c r="R6" s="10"/>
      <c r="S6" s="5">
        <f>MIN(N6,O6,R6)</f>
        <v>1658.6779999999999</v>
      </c>
      <c r="T6" s="5">
        <f>S6*1.1</f>
        <v>1824.5458000000001</v>
      </c>
      <c r="U6" s="5">
        <f>ROUND((T6*1.1),2)</f>
        <v>2007</v>
      </c>
      <c r="V6" s="5">
        <f>U6*10</f>
        <v>20070</v>
      </c>
      <c r="W6" s="8">
        <f>V6*E6</f>
        <v>120420</v>
      </c>
    </row>
    <row r="7" spans="1:24" ht="54" customHeight="1" x14ac:dyDescent="0.2">
      <c r="A7" s="4" t="s">
        <v>16</v>
      </c>
      <c r="S7" s="6"/>
      <c r="T7" s="6"/>
      <c r="U7" s="6"/>
      <c r="V7" s="6"/>
      <c r="W7" s="9">
        <f>SUM(W6)</f>
        <v>120420</v>
      </c>
      <c r="X7" s="11"/>
    </row>
    <row r="8" spans="1:24" ht="54" customHeight="1" x14ac:dyDescent="0.2">
      <c r="A8" s="17" t="s">
        <v>17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4" ht="54" customHeight="1" x14ac:dyDescent="0.2">
      <c r="A9" s="15"/>
      <c r="B9" s="15"/>
      <c r="C9" s="15"/>
      <c r="D9" s="15"/>
    </row>
  </sheetData>
  <mergeCells count="30">
    <mergeCell ref="A1:L1"/>
    <mergeCell ref="A2:L2"/>
    <mergeCell ref="W3:W5"/>
    <mergeCell ref="L4:L5"/>
    <mergeCell ref="M4:M5"/>
    <mergeCell ref="N3:N5"/>
    <mergeCell ref="O3:O5"/>
    <mergeCell ref="R3:R5"/>
    <mergeCell ref="S3:S5"/>
    <mergeCell ref="K3:M3"/>
    <mergeCell ref="P4:Q4"/>
    <mergeCell ref="K4:K5"/>
    <mergeCell ref="P3:Q3"/>
    <mergeCell ref="V3:V5"/>
    <mergeCell ref="A9:D9"/>
    <mergeCell ref="H4:H5"/>
    <mergeCell ref="I4:I5"/>
    <mergeCell ref="J4:J5"/>
    <mergeCell ref="A8:W8"/>
    <mergeCell ref="A3:A5"/>
    <mergeCell ref="B3:B5"/>
    <mergeCell ref="C3:C5"/>
    <mergeCell ref="D3:D5"/>
    <mergeCell ref="F3:F5"/>
    <mergeCell ref="H3:J3"/>
    <mergeCell ref="E3:E5"/>
    <mergeCell ref="G3:G5"/>
    <mergeCell ref="T3:T5"/>
    <mergeCell ref="U3:U5"/>
    <mergeCell ref="P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Трефилова Юлия Владимировна</cp:lastModifiedBy>
  <dcterms:created xsi:type="dcterms:W3CDTF">2023-10-09T14:36:59Z</dcterms:created>
  <dcterms:modified xsi:type="dcterms:W3CDTF">2026-08-24T08:10:58Z</dcterms:modified>
</cp:coreProperties>
</file>