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00" windowHeight="10860"/>
  </bookViews>
  <sheets>
    <sheet name="п+у+и" sheetId="5" r:id="rId1"/>
  </sheets>
  <calcPr calcId="162913"/>
</workbook>
</file>

<file path=xl/calcChain.xml><?xml version="1.0" encoding="utf-8"?>
<calcChain xmlns="http://schemas.openxmlformats.org/spreadsheetml/2006/main">
  <c r="L14" i="5" l="1"/>
  <c r="M14" i="5" s="1"/>
  <c r="N14" i="5" s="1"/>
  <c r="O14" i="5" s="1"/>
  <c r="J14" i="5"/>
  <c r="I14" i="5"/>
  <c r="L12" i="5"/>
  <c r="M12" i="5" s="1"/>
  <c r="N12" i="5" s="1"/>
  <c r="O12" i="5" s="1"/>
  <c r="J12" i="5"/>
  <c r="I12" i="5"/>
  <c r="O15" i="5" l="1"/>
  <c r="L18" i="5" s="1"/>
  <c r="K14" i="5"/>
  <c r="K12" i="5"/>
</calcChain>
</file>

<file path=xl/sharedStrings.xml><?xml version="1.0" encoding="utf-8"?>
<sst xmlns="http://schemas.openxmlformats.org/spreadsheetml/2006/main" count="45" uniqueCount="44">
  <si>
    <t>Управление Роспотребнадзора по Свердловской области</t>
  </si>
  <si>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</si>
  <si>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приведены в Техническом Задании (Приложение 1 к  Конкурсной документации) и приложениях к нему (в случае наличия приложений).</t>
  </si>
  <si>
    <t xml:space="preserve">Используемый метод определения НМЦК 
с обоснованием:
</t>
  </si>
  <si>
    <t>Таблица №1</t>
  </si>
  <si>
    <t>№</t>
  </si>
  <si>
    <t>ОКПД</t>
  </si>
  <si>
    <t xml:space="preserve">Наименование 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</si>
  <si>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</si>
  <si>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</si>
  <si>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</si>
  <si>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</si>
  <si>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</si>
  <si>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</si>
  <si>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</si>
  <si>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</si>
  <si>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</si>
  <si>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</si>
  <si>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</si>
  <si>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15</t>
  </si>
  <si>
    <t>ИТОГО</t>
  </si>
  <si>
    <t xml:space="preserve">В результате проведенного расчета НМЦК, рассчитанная заказчиком методом сопоставимых рыночных цен (анализа рынка) составила: </t>
  </si>
  <si>
    <t>(подпись)</t>
  </si>
  <si>
    <t>Кол-во</t>
  </si>
  <si>
    <t>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
Выводы о цене контракта делались на основе информации о цене за единицу услуги,  общедоступной ценовой информации, размещенной в сети Интернет  (Таблица №1)</t>
  </si>
  <si>
    <t xml:space="preserve">Исполнитель №1 </t>
  </si>
  <si>
    <t xml:space="preserve">Исполнитель №2 </t>
  </si>
  <si>
    <t xml:space="preserve">Исполнитель №3 </t>
  </si>
  <si>
    <t>17.22.11.130</t>
  </si>
  <si>
    <t>17.22.11.110</t>
  </si>
  <si>
    <t>Обоснование начальной (максимальной) цены контракта на  поставку хозяйственных товаров  для нужд Управления Роспотребнадзора по Свердловской области в 2026 году .</t>
  </si>
  <si>
    <t>уп</t>
  </si>
  <si>
    <t>Полотенце бумажное</t>
  </si>
  <si>
    <t>Бумага туалетная</t>
  </si>
  <si>
    <t>Приложение 2</t>
  </si>
  <si>
    <t>"03" июля 2026г.</t>
  </si>
  <si>
    <t>https://www.officemag.ru/catalog/goods/111343/</t>
  </si>
  <si>
    <t>https://radugamart.ru/catalog/goods/polotenca-bumazhnyje-professionalnyje1/111343/</t>
  </si>
  <si>
    <t>https://www.ofsi.ru/product/polotentsa_bumazhnye_250_sht_laima_sistema_h3_universal_white_plus_1_sloynye_belye_komplekt_15_pache.html</t>
  </si>
  <si>
    <t>Главный специалист-эксперт ПЭО Управления Роспотребнадзора по Свердловской области</t>
  </si>
  <si>
    <t>https://www.onlinetrade.ru/item2080418.html?c=35</t>
  </si>
  <si>
    <t>https://www.vseinstrumenti.ru/product/tualetnaya-bytovaya-bumaga-lajma-spajka-24-sht-2-h-slojnaya-belaya-128719-1162823/?utm_source=ya&amp;utm_medium=cpc&amp;utm_campaign=702193020%7Ctovarn_na_na_trafik_rf&amp;utm_content=17201676707&amp;utm_term=ST:search%7CS:yandex.ru%7CAP:no%7CPT:dynamic_places%7CP:1%7CDT:desktop%7CRI:54%7CCI:702193020%7CGI:5623048395%7CPI:205623048395%7CAI:17201676707%7CRT:205623048395%7CKW:---autotargeting%7CRN:Екатеринбург&amp;referrer=reattribution=1&amp;yclid=13799696596245938175</t>
  </si>
  <si>
    <t>https://radugamart.ru/catalog/goods/tualetnaja-bumaga-ofisno-bytovaja4/128719/</t>
  </si>
  <si>
    <t>________________/Р.В.Егорова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</si>
</sst>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rgb="FF000000"/>
      <name val="Times New Roman"/>
      <family val="2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top"/>
    </xf>
    <xf numFmtId="4" fontId="4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vertical="center"/>
    </xf>
    <xf numFmtId="4" fontId="15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6" fillId="0" borderId="0" xfId="0" applyFont="1" applyFill="1" applyAlignment="1">
      <alignment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2" fillId="0" borderId="0" xfId="0" applyFont="1"/>
    <xf numFmtId="0" fontId="10" fillId="2" borderId="1" xfId="0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21" fillId="0" borderId="1" xfId="1" applyBorder="1" applyAlignment="1">
      <alignment horizontal="center" vertical="center" textRotation="90" wrapText="1"/>
    </xf>
    <xf numFmtId="0" fontId="22" fillId="0" borderId="6" xfId="1" applyFont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0" fillId="0" borderId="0" xfId="0" applyFill="1"/>
    <xf numFmtId="0" fontId="1" fillId="0" borderId="0" xfId="0" applyFont="1" applyFill="1"/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top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vertical="center" wrapText="1"/>
    </xf>
    <xf numFmtId="0" fontId="24" fillId="0" borderId="6" xfId="1" applyFont="1" applyFill="1" applyBorder="1" applyAlignment="1">
      <alignment vertical="center" wrapText="1"/>
    </xf>
    <xf numFmtId="0" fontId="23" fillId="0" borderId="6" xfId="0" applyFont="1" applyFill="1" applyBorder="1" applyAlignment="1">
      <alignment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1057275</xdr:rowOff>
    </xdr:from>
    <xdr:to>
      <xdr:col>10</xdr:col>
      <xdr:colOff>923925</xdr:colOff>
      <xdr:row>8</xdr:row>
      <xdr:rowOff>1533525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395" y="4676775"/>
          <a:ext cx="78867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809625</xdr:colOff>
      <xdr:row>8</xdr:row>
      <xdr:rowOff>704850</xdr:rowOff>
    </xdr:from>
    <xdr:to>
      <xdr:col>9</xdr:col>
      <xdr:colOff>581025</xdr:colOff>
      <xdr:row>8</xdr:row>
      <xdr:rowOff>1133475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9645" y="4324350"/>
          <a:ext cx="61722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8</xdr:row>
      <xdr:rowOff>1685925</xdr:rowOff>
    </xdr:from>
    <xdr:to>
      <xdr:col>11</xdr:col>
      <xdr:colOff>1466850</xdr:colOff>
      <xdr:row>8</xdr:row>
      <xdr:rowOff>1685925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5305425"/>
          <a:ext cx="127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123825</xdr:colOff>
      <xdr:row>8</xdr:row>
      <xdr:rowOff>1285875</xdr:rowOff>
    </xdr:from>
    <xdr:to>
      <xdr:col>11</xdr:col>
      <xdr:colOff>285750</xdr:colOff>
      <xdr:row>8</xdr:row>
      <xdr:rowOff>1504950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985" y="490537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8</xdr:row>
      <xdr:rowOff>1685925</xdr:rowOff>
    </xdr:from>
    <xdr:to>
      <xdr:col>11</xdr:col>
      <xdr:colOff>1466850</xdr:colOff>
      <xdr:row>8</xdr:row>
      <xdr:rowOff>1685925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5305425"/>
          <a:ext cx="127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123825</xdr:colOff>
      <xdr:row>8</xdr:row>
      <xdr:rowOff>1285875</xdr:rowOff>
    </xdr:from>
    <xdr:to>
      <xdr:col>11</xdr:col>
      <xdr:colOff>285750</xdr:colOff>
      <xdr:row>8</xdr:row>
      <xdr:rowOff>1504950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985" y="490537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28575</xdr:colOff>
      <xdr:row>8</xdr:row>
      <xdr:rowOff>1057275</xdr:rowOff>
    </xdr:from>
    <xdr:to>
      <xdr:col>10</xdr:col>
      <xdr:colOff>923925</xdr:colOff>
      <xdr:row>8</xdr:row>
      <xdr:rowOff>1533525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395" y="4676775"/>
          <a:ext cx="78867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809625</xdr:colOff>
      <xdr:row>8</xdr:row>
      <xdr:rowOff>704850</xdr:rowOff>
    </xdr:from>
    <xdr:to>
      <xdr:col>9</xdr:col>
      <xdr:colOff>581025</xdr:colOff>
      <xdr:row>8</xdr:row>
      <xdr:rowOff>1133475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9645" y="4324350"/>
          <a:ext cx="61722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8</xdr:row>
      <xdr:rowOff>1685925</xdr:rowOff>
    </xdr:from>
    <xdr:to>
      <xdr:col>11</xdr:col>
      <xdr:colOff>1466850</xdr:colOff>
      <xdr:row>8</xdr:row>
      <xdr:rowOff>1685925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5305425"/>
          <a:ext cx="127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123825</xdr:colOff>
      <xdr:row>8</xdr:row>
      <xdr:rowOff>1285875</xdr:rowOff>
    </xdr:from>
    <xdr:to>
      <xdr:col>11</xdr:col>
      <xdr:colOff>285750</xdr:colOff>
      <xdr:row>8</xdr:row>
      <xdr:rowOff>1504950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985" y="490537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8</xdr:row>
      <xdr:rowOff>1685925</xdr:rowOff>
    </xdr:from>
    <xdr:to>
      <xdr:col>11</xdr:col>
      <xdr:colOff>1466850</xdr:colOff>
      <xdr:row>8</xdr:row>
      <xdr:rowOff>1685925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4160" y="5305425"/>
          <a:ext cx="1276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11</xdr:col>
      <xdr:colOff>123825</xdr:colOff>
      <xdr:row>8</xdr:row>
      <xdr:rowOff>1285875</xdr:rowOff>
    </xdr:from>
    <xdr:to>
      <xdr:col>11</xdr:col>
      <xdr:colOff>285750</xdr:colOff>
      <xdr:row>8</xdr:row>
      <xdr:rowOff>1504950</xdr:rowOff>
    </xdr:to>
    <xdr:pic>
      <xdr:nvPicPr>
        <xdr:cNvPr id="1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7985" y="4905375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fsi.ru/product/polotentsa_bumazhnye_250_sht_laima_sistema_h3_universal_white_plus_1_sloynye_belye_komplekt_15_pache.html" TargetMode="External"/><Relationship Id="rId1" Type="http://schemas.openxmlformats.org/officeDocument/2006/relationships/hyperlink" Target="https://radugamart.ru/catalog/goods/polotenca-bumazhnyje-professionalnyje1/111343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topLeftCell="A10" workbookViewId="0">
      <selection sqref="A1:O24"/>
    </sheetView>
  </sheetViews>
  <sheetFormatPr defaultRowHeight="15" x14ac:dyDescent="0.25"/>
  <cols>
    <col min="1" max="1" width="3.5703125" style="1" customWidth="1"/>
    <col min="2" max="2" width="10.7109375" style="1" customWidth="1"/>
    <col min="3" max="3" width="45.140625" style="1" customWidth="1"/>
    <col min="4" max="4" width="5" style="1" customWidth="1"/>
    <col min="5" max="5" width="7.7109375" style="1" customWidth="1"/>
    <col min="6" max="7" width="11" style="1" customWidth="1"/>
    <col min="8" max="8" width="12.140625" style="1" customWidth="1"/>
    <col min="9" max="9" width="12.28515625" style="1" customWidth="1"/>
    <col min="10" max="10" width="14.28515625" style="1" customWidth="1"/>
    <col min="11" max="11" width="11.85546875" style="46" customWidth="1"/>
    <col min="12" max="12" width="18.7109375" style="1" customWidth="1"/>
    <col min="13" max="13" width="8.85546875" style="1"/>
    <col min="14" max="14" width="11.7109375" style="1" bestFit="1" customWidth="1"/>
    <col min="15" max="15" width="14.7109375" style="1" customWidth="1"/>
    <col min="16" max="18" width="8.85546875" style="1"/>
  </cols>
  <sheetData>
    <row r="1" spans="1:18" ht="44.25" customHeight="1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1" t="s">
        <v>34</v>
      </c>
    </row>
    <row r="2" spans="1:18" ht="6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1"/>
      <c r="L2" s="47"/>
    </row>
    <row r="3" spans="1:18" ht="39" customHeight="1" x14ac:dyDescent="0.25">
      <c r="A3" s="2"/>
      <c r="B3" s="2"/>
      <c r="C3" s="73" t="s">
        <v>30</v>
      </c>
      <c r="D3" s="73"/>
      <c r="E3" s="73"/>
      <c r="F3" s="73"/>
      <c r="G3" s="73"/>
      <c r="H3" s="73"/>
      <c r="I3" s="73"/>
      <c r="J3" s="73"/>
      <c r="K3" s="73"/>
      <c r="L3" s="73"/>
    </row>
    <row r="4" spans="1:18" ht="40.5" customHeight="1" x14ac:dyDescent="0.25">
      <c r="A4" s="74" t="s">
        <v>1</v>
      </c>
      <c r="B4" s="74"/>
      <c r="C4" s="74"/>
      <c r="D4" s="74"/>
      <c r="E4" s="74"/>
      <c r="F4" s="75" t="s">
        <v>2</v>
      </c>
      <c r="G4" s="75"/>
      <c r="H4" s="75"/>
      <c r="I4" s="75"/>
      <c r="J4" s="75"/>
      <c r="K4" s="75"/>
      <c r="L4" s="75"/>
    </row>
    <row r="5" spans="1:18" ht="82.5" customHeight="1" x14ac:dyDescent="0.25">
      <c r="A5" s="74" t="s">
        <v>3</v>
      </c>
      <c r="B5" s="74"/>
      <c r="C5" s="74"/>
      <c r="D5" s="74"/>
      <c r="E5" s="74"/>
      <c r="F5" s="75" t="s">
        <v>24</v>
      </c>
      <c r="G5" s="75"/>
      <c r="H5" s="75"/>
      <c r="I5" s="75"/>
      <c r="J5" s="75"/>
      <c r="K5" s="75"/>
      <c r="L5" s="75"/>
    </row>
    <row r="6" spans="1:18" ht="15.75" x14ac:dyDescent="0.25">
      <c r="A6" s="3"/>
      <c r="B6" s="3"/>
      <c r="C6" s="3"/>
      <c r="D6" s="3"/>
      <c r="E6" s="3"/>
      <c r="F6" s="4"/>
      <c r="G6" s="4"/>
      <c r="H6" s="4"/>
      <c r="I6" s="4"/>
      <c r="J6" s="4"/>
      <c r="K6" s="42"/>
      <c r="L6" s="4"/>
    </row>
    <row r="7" spans="1:18" ht="15.75" x14ac:dyDescent="0.25">
      <c r="A7" s="66" t="s">
        <v>4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8" spans="1:18" ht="42.75" customHeight="1" x14ac:dyDescent="0.25">
      <c r="A8" s="67" t="s">
        <v>5</v>
      </c>
      <c r="B8" s="68" t="s">
        <v>6</v>
      </c>
      <c r="C8" s="67" t="s">
        <v>7</v>
      </c>
      <c r="D8" s="67" t="s">
        <v>8</v>
      </c>
      <c r="E8" s="67" t="s">
        <v>23</v>
      </c>
      <c r="F8" s="69" t="s">
        <v>9</v>
      </c>
      <c r="G8" s="69"/>
      <c r="H8" s="69"/>
      <c r="I8" s="70" t="s">
        <v>10</v>
      </c>
      <c r="J8" s="70"/>
      <c r="K8" s="70"/>
      <c r="L8" s="71" t="s">
        <v>11</v>
      </c>
      <c r="M8" s="71"/>
      <c r="N8" s="71"/>
      <c r="O8" s="71"/>
    </row>
    <row r="9" spans="1:18" ht="143.25" customHeight="1" x14ac:dyDescent="0.25">
      <c r="A9" s="67"/>
      <c r="B9" s="68"/>
      <c r="C9" s="67"/>
      <c r="D9" s="67"/>
      <c r="E9" s="67"/>
      <c r="F9" s="49" t="s">
        <v>25</v>
      </c>
      <c r="G9" s="49" t="s">
        <v>26</v>
      </c>
      <c r="H9" s="49" t="s">
        <v>27</v>
      </c>
      <c r="I9" s="50" t="s">
        <v>12</v>
      </c>
      <c r="J9" s="50" t="s">
        <v>13</v>
      </c>
      <c r="K9" s="5" t="s">
        <v>14</v>
      </c>
      <c r="L9" s="6" t="s">
        <v>15</v>
      </c>
      <c r="M9" s="7" t="s">
        <v>16</v>
      </c>
      <c r="N9" s="50" t="s">
        <v>17</v>
      </c>
      <c r="O9" s="50" t="s">
        <v>18</v>
      </c>
    </row>
    <row r="10" spans="1:18" x14ac:dyDescent="0.25">
      <c r="A10" s="48">
        <v>1</v>
      </c>
      <c r="B10" s="9">
        <v>2</v>
      </c>
      <c r="C10" s="9">
        <v>3</v>
      </c>
      <c r="D10" s="9">
        <v>4</v>
      </c>
      <c r="E10" s="9">
        <v>5</v>
      </c>
      <c r="F10" s="35">
        <v>6</v>
      </c>
      <c r="G10" s="35">
        <v>7</v>
      </c>
      <c r="H10" s="35">
        <v>8</v>
      </c>
      <c r="I10" s="36">
        <v>11</v>
      </c>
      <c r="J10" s="36">
        <v>12</v>
      </c>
      <c r="K10" s="37">
        <v>13</v>
      </c>
      <c r="L10" s="36">
        <v>14</v>
      </c>
      <c r="M10" s="38" t="s">
        <v>19</v>
      </c>
      <c r="N10" s="36">
        <v>16</v>
      </c>
      <c r="O10" s="36">
        <v>17</v>
      </c>
      <c r="P10" s="8"/>
      <c r="Q10" s="8"/>
      <c r="R10" s="8"/>
    </row>
    <row r="11" spans="1:18" ht="108.75" customHeight="1" x14ac:dyDescent="0.25">
      <c r="A11" s="48"/>
      <c r="B11" s="48"/>
      <c r="C11" s="48"/>
      <c r="D11" s="48"/>
      <c r="E11" s="48"/>
      <c r="F11" s="39" t="s">
        <v>36</v>
      </c>
      <c r="G11" s="39" t="s">
        <v>37</v>
      </c>
      <c r="H11" s="39" t="s">
        <v>38</v>
      </c>
      <c r="I11" s="50"/>
      <c r="J11" s="50"/>
      <c r="K11" s="5"/>
      <c r="L11" s="50"/>
      <c r="M11" s="10"/>
      <c r="N11" s="50"/>
      <c r="O11" s="50"/>
      <c r="P11" s="8"/>
      <c r="Q11" s="8"/>
      <c r="R11" s="8"/>
    </row>
    <row r="12" spans="1:18" ht="17.25" customHeight="1" thickBot="1" x14ac:dyDescent="0.3">
      <c r="A12" s="48">
        <v>1</v>
      </c>
      <c r="B12" s="32" t="s">
        <v>28</v>
      </c>
      <c r="C12" s="53" t="s">
        <v>32</v>
      </c>
      <c r="D12" s="52" t="s">
        <v>31</v>
      </c>
      <c r="E12" s="54">
        <v>600</v>
      </c>
      <c r="F12" s="55">
        <v>110</v>
      </c>
      <c r="G12" s="56">
        <v>137</v>
      </c>
      <c r="H12" s="57">
        <v>121</v>
      </c>
      <c r="I12" s="58">
        <f t="shared" ref="I12:I14" si="0">AVERAGE(F12:H12)</f>
        <v>122.66666666666667</v>
      </c>
      <c r="J12" s="59">
        <f t="shared" ref="J12:J14" si="1">SQRT(VAR(F12:H12))</f>
        <v>13.576941236277534</v>
      </c>
      <c r="K12" s="60">
        <f t="shared" ref="K12:K14" si="2">J12/I12*100</f>
        <v>11.068158616530598</v>
      </c>
      <c r="L12" s="58">
        <f t="shared" ref="L12" si="3">E12*SUM(F12:H12)/COLUMNS(F12:H12)</f>
        <v>73600</v>
      </c>
      <c r="M12" s="12">
        <f t="shared" ref="M12:M14" si="4">L12/E12</f>
        <v>122.66666666666667</v>
      </c>
      <c r="N12" s="12">
        <f t="shared" ref="N12:N14" si="5">ROUND(M12,2)</f>
        <v>122.67</v>
      </c>
      <c r="O12" s="12">
        <f t="shared" ref="O12:O14" si="6">N12*E12</f>
        <v>73602</v>
      </c>
      <c r="P12" s="11"/>
      <c r="Q12" s="11"/>
      <c r="R12" s="11"/>
    </row>
    <row r="13" spans="1:18" ht="75.75" customHeight="1" thickBot="1" x14ac:dyDescent="0.3">
      <c r="A13" s="61"/>
      <c r="B13" s="32"/>
      <c r="C13" s="53"/>
      <c r="D13" s="52"/>
      <c r="E13" s="54"/>
      <c r="F13" s="55" t="s">
        <v>40</v>
      </c>
      <c r="G13" s="56" t="s">
        <v>41</v>
      </c>
      <c r="H13" s="57" t="s">
        <v>42</v>
      </c>
      <c r="I13" s="58"/>
      <c r="J13" s="59"/>
      <c r="K13" s="60"/>
      <c r="L13" s="58"/>
      <c r="M13" s="12"/>
      <c r="N13" s="12"/>
      <c r="O13" s="12"/>
      <c r="P13" s="11"/>
      <c r="Q13" s="11"/>
      <c r="R13" s="11"/>
    </row>
    <row r="14" spans="1:18" ht="15.75" customHeight="1" thickBot="1" x14ac:dyDescent="0.3">
      <c r="A14" s="48">
        <v>2</v>
      </c>
      <c r="B14" s="32" t="s">
        <v>29</v>
      </c>
      <c r="C14" s="53" t="s">
        <v>33</v>
      </c>
      <c r="D14" s="52" t="s">
        <v>31</v>
      </c>
      <c r="E14" s="33">
        <v>30</v>
      </c>
      <c r="F14" s="14">
        <v>850</v>
      </c>
      <c r="G14" s="40">
        <v>644</v>
      </c>
      <c r="H14" s="15">
        <v>637.66</v>
      </c>
      <c r="I14" s="12">
        <f t="shared" si="0"/>
        <v>710.55333333333328</v>
      </c>
      <c r="J14" s="13">
        <f t="shared" si="1"/>
        <v>120.80595404752771</v>
      </c>
      <c r="K14" s="43">
        <f t="shared" si="2"/>
        <v>17.001672975173488</v>
      </c>
      <c r="L14" s="51">
        <f t="shared" ref="L14" si="7">E14*SUM(F14:H14)/COLUMNS(F14:H14)</f>
        <v>21316.6</v>
      </c>
      <c r="M14" s="12">
        <f t="shared" si="4"/>
        <v>710.55333333333328</v>
      </c>
      <c r="N14" s="12">
        <f t="shared" si="5"/>
        <v>710.55</v>
      </c>
      <c r="O14" s="12">
        <f t="shared" si="6"/>
        <v>21316.5</v>
      </c>
      <c r="P14" s="11"/>
      <c r="Q14" s="11"/>
      <c r="R14" s="11"/>
    </row>
    <row r="15" spans="1:18" ht="15.75" x14ac:dyDescent="0.25">
      <c r="A15" s="17"/>
      <c r="B15" s="18"/>
      <c r="C15" s="34" t="s">
        <v>20</v>
      </c>
      <c r="D15" s="19"/>
      <c r="E15" s="19"/>
      <c r="F15" s="12"/>
      <c r="G15" s="12"/>
      <c r="H15" s="12"/>
      <c r="I15" s="12"/>
      <c r="J15" s="13"/>
      <c r="K15" s="43"/>
      <c r="L15" s="12"/>
      <c r="M15" s="12"/>
      <c r="N15" s="12"/>
      <c r="O15" s="12">
        <f>O12+O14</f>
        <v>94918.5</v>
      </c>
      <c r="P15" s="16"/>
      <c r="Q15" s="16"/>
      <c r="R15" s="16"/>
    </row>
    <row r="16" spans="1:18" x14ac:dyDescent="0.25">
      <c r="A16" s="16"/>
      <c r="B16" s="16"/>
      <c r="C16" s="20"/>
      <c r="D16" s="20"/>
      <c r="E16" s="20"/>
      <c r="F16" s="20"/>
      <c r="G16" s="20"/>
      <c r="H16" s="20"/>
      <c r="I16" s="21"/>
      <c r="J16" s="22"/>
      <c r="K16" s="20"/>
      <c r="L16" s="20"/>
      <c r="M16" s="16"/>
      <c r="N16" s="16"/>
      <c r="O16" s="16"/>
      <c r="P16" s="16"/>
      <c r="Q16" s="16"/>
      <c r="R16" s="16"/>
    </row>
    <row r="17" spans="1:18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16"/>
      <c r="N17" s="16"/>
      <c r="O17" s="16"/>
      <c r="P17" s="16"/>
      <c r="Q17" s="16"/>
      <c r="R17" s="16"/>
    </row>
    <row r="18" spans="1:18" ht="15.75" customHeight="1" x14ac:dyDescent="0.25">
      <c r="A18" s="62" t="s">
        <v>21</v>
      </c>
      <c r="B18" s="62"/>
      <c r="C18" s="62"/>
      <c r="D18" s="62"/>
      <c r="E18" s="62"/>
      <c r="F18" s="62"/>
      <c r="G18" s="62"/>
      <c r="H18" s="62"/>
      <c r="I18" s="62"/>
      <c r="J18" s="62"/>
      <c r="K18" s="63"/>
      <c r="L18" s="12">
        <f>O15</f>
        <v>94918.5</v>
      </c>
      <c r="M18" s="11"/>
      <c r="N18" s="11"/>
      <c r="O18" s="11"/>
      <c r="P18" s="11"/>
      <c r="Q18" s="11"/>
      <c r="R18" s="11"/>
    </row>
    <row r="19" spans="1:18" ht="15.75" x14ac:dyDescent="0.25">
      <c r="A19" s="25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11"/>
      <c r="N19" s="11"/>
      <c r="O19" s="11"/>
      <c r="P19" s="11"/>
      <c r="Q19" s="11"/>
      <c r="R19" s="11"/>
    </row>
    <row r="20" spans="1:18" ht="18.75" customHeight="1" x14ac:dyDescent="0.3">
      <c r="A20" s="65" t="s">
        <v>39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8" ht="18.75" x14ac:dyDescent="0.3">
      <c r="A21" s="26"/>
      <c r="B21" s="27"/>
      <c r="C21" s="26"/>
      <c r="D21" s="28"/>
      <c r="E21" s="28"/>
      <c r="F21" s="28"/>
      <c r="G21" s="28"/>
      <c r="H21" s="28"/>
      <c r="I21" s="28"/>
      <c r="J21" s="28"/>
      <c r="K21" s="44"/>
      <c r="L21" s="28"/>
      <c r="M21"/>
      <c r="N21"/>
      <c r="O21"/>
      <c r="P21"/>
      <c r="Q21"/>
      <c r="R21"/>
    </row>
    <row r="22" spans="1:18" ht="18.75" x14ac:dyDescent="0.3">
      <c r="A22" s="28"/>
      <c r="B22" s="27" t="s">
        <v>43</v>
      </c>
      <c r="C22" s="28"/>
      <c r="D22" s="28"/>
      <c r="E22" s="28"/>
      <c r="F22" s="28"/>
      <c r="G22" s="28"/>
      <c r="H22" s="28"/>
      <c r="I22" s="28"/>
      <c r="J22" s="28"/>
      <c r="K22" s="44"/>
      <c r="L22" s="28"/>
      <c r="M22"/>
      <c r="N22"/>
      <c r="O22"/>
      <c r="P22"/>
      <c r="Q22"/>
      <c r="R22"/>
    </row>
    <row r="23" spans="1:18" x14ac:dyDescent="0.25">
      <c r="A23"/>
      <c r="B23" s="29" t="s">
        <v>22</v>
      </c>
      <c r="C23"/>
      <c r="D23"/>
      <c r="E23"/>
      <c r="F23"/>
      <c r="G23"/>
      <c r="H23"/>
      <c r="I23"/>
      <c r="J23"/>
      <c r="K23" s="45"/>
      <c r="L23"/>
      <c r="M23"/>
      <c r="N23"/>
      <c r="O23"/>
      <c r="P23"/>
      <c r="Q23"/>
      <c r="R23"/>
    </row>
    <row r="24" spans="1:18" ht="15.75" x14ac:dyDescent="0.25">
      <c r="B24" s="30" t="s">
        <v>35</v>
      </c>
      <c r="C24" s="31"/>
    </row>
  </sheetData>
  <mergeCells count="18">
    <mergeCell ref="A1:L1"/>
    <mergeCell ref="C3:L3"/>
    <mergeCell ref="A4:E4"/>
    <mergeCell ref="F4:L4"/>
    <mergeCell ref="A5:E5"/>
    <mergeCell ref="F5:L5"/>
    <mergeCell ref="A18:K18"/>
    <mergeCell ref="B19:L19"/>
    <mergeCell ref="A20:L20"/>
    <mergeCell ref="A7:L7"/>
    <mergeCell ref="A8:A9"/>
    <mergeCell ref="B8:B9"/>
    <mergeCell ref="C8:C9"/>
    <mergeCell ref="D8:D9"/>
    <mergeCell ref="E8:E9"/>
    <mergeCell ref="F8:H8"/>
    <mergeCell ref="I8:K8"/>
    <mergeCell ref="L8:O8"/>
  </mergeCells>
  <hyperlinks>
    <hyperlink ref="G11" r:id="rId1"/>
    <hyperlink ref="H11" r:id="rId2"/>
  </hyperlinks>
  <pageMargins left="0.25" right="0.25" top="0.75" bottom="0.75" header="0.3" footer="0.3"/>
  <pageSetup paperSize="9" scale="6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п+у+и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2026-07-03T10:40:19Z</dcterms:modified>
</cp:coreProperties>
</file>