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25" windowHeight="9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3" i="1" l="1"/>
  <c r="J13" i="1" s="1"/>
  <c r="H13" i="1"/>
  <c r="K13" i="1" s="1"/>
  <c r="I14" i="1" l="1"/>
  <c r="H14" i="1"/>
  <c r="K14" i="1" s="1"/>
  <c r="K15" i="1" s="1"/>
  <c r="J14" i="1" l="1"/>
</calcChain>
</file>

<file path=xl/sharedStrings.xml><?xml version="1.0" encoding="utf-8"?>
<sst xmlns="http://schemas.openxmlformats.org/spreadsheetml/2006/main" count="34" uniqueCount="28">
  <si>
    <t xml:space="preserve">ОБОСНОВАНИЕ НАЧАЛЬНОЙ (МАКСИМАЛЬНОЙ) ЦЕНЫ КОНТРАКТА </t>
  </si>
  <si>
    <t>Основные характеристики объекта закупки</t>
  </si>
  <si>
    <t>Используемый метод определения НМЦК с обоснованием:</t>
  </si>
  <si>
    <t>Расчет начальной (максимальной) цены контракта (рублей)</t>
  </si>
  <si>
    <t>№ п/п</t>
  </si>
  <si>
    <t xml:space="preserve">Наименование </t>
  </si>
  <si>
    <t>Ед. изм.</t>
  </si>
  <si>
    <t>Кол-во</t>
  </si>
  <si>
    <t>№ 1</t>
  </si>
  <si>
    <t>№ 2</t>
  </si>
  <si>
    <t>№ 3</t>
  </si>
  <si>
    <t xml:space="preserve">Средняя арифметическая величина </t>
  </si>
  <si>
    <t>Среднее квадратичное отклонение</t>
  </si>
  <si>
    <t>Коэфф. вариации (%)</t>
  </si>
  <si>
    <t>НМЦК рассчитанное</t>
  </si>
  <si>
    <t>Работник контрактной службы:</t>
  </si>
  <si>
    <t>Зместитель руководителя</t>
  </si>
  <si>
    <t>Начальная (максимальная) цена государственного контракта была определена методом сопоставимых рыночных цен (анализа рынка), в соответствии с частями 1 и 2 статьи 22 Федерального закона от 5 апреля 2013г. №44-ФЗ «О контрактной системе в сфере закупок товаров, работ, услуг для обеспечения государственных и муниципальных нужд»,  данный метод определения НМЦК является приоритетным</t>
  </si>
  <si>
    <t>Предложение</t>
  </si>
  <si>
    <t xml:space="preserve">скриншот от </t>
  </si>
  <si>
    <t>Итого</t>
  </si>
  <si>
    <t>шт</t>
  </si>
  <si>
    <t>_______________ И.А. Краюшкин</t>
  </si>
  <si>
    <t xml:space="preserve"> Валюта, используемая для формирования цены контракта и расчетов с поставщиком - Российский рубль. </t>
  </si>
  <si>
    <t>«___»______________ 2026 г.</t>
  </si>
  <si>
    <t xml:space="preserve">Поставка картриджей для принтеров и МФУ  для обеспечения работ при проведении  Выборочного федерального статистического наблюдения состояния здоровья населения    для Туластата.   
</t>
  </si>
  <si>
    <t xml:space="preserve">Картридж совместимый
Q7570A
(для лазерного МФУ
HP LJ M5035)
</t>
  </si>
  <si>
    <t xml:space="preserve">Картридж совместимый
HP CE278A
(для МФУ
 HP LJ Pro M1536dnf)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</si>
</sst>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wrapText="1" shrinkToFit="1"/>
    </xf>
    <xf numFmtId="0" fontId="9" fillId="0" borderId="0" xfId="0" applyFont="1" applyAlignment="1">
      <alignment wrapText="1" shrinkToFit="1"/>
    </xf>
    <xf numFmtId="0" fontId="7" fillId="0" borderId="0" xfId="0" applyFont="1" applyAlignment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 shrinkToFit="1"/>
    </xf>
    <xf numFmtId="4" fontId="11" fillId="0" borderId="7" xfId="0" applyNumberFormat="1" applyFont="1" applyBorder="1" applyAlignment="1">
      <alignment horizontal="center" vertical="center" wrapText="1" shrinkToFit="1"/>
    </xf>
    <xf numFmtId="4" fontId="11" fillId="0" borderId="7" xfId="1" applyNumberFormat="1" applyFont="1" applyBorder="1" applyAlignment="1">
      <alignment horizontal="center" vertical="center" wrapText="1" shrinkToFit="1"/>
    </xf>
    <xf numFmtId="0" fontId="11" fillId="0" borderId="7" xfId="1" applyNumberFormat="1" applyFont="1" applyBorder="1" applyAlignment="1">
      <alignment horizontal="center" vertical="center" wrapText="1" shrinkToFit="1"/>
    </xf>
    <xf numFmtId="164" fontId="11" fillId="0" borderId="7" xfId="1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 shrinkToFit="1"/>
    </xf>
    <xf numFmtId="49" fontId="0" fillId="2" borderId="0" xfId="0" applyNumberFormat="1" applyFill="1" applyAlignment="1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shrinkToFit="1"/>
    </xf>
    <xf numFmtId="0" fontId="0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/>
    </xf>
    <xf numFmtId="0" fontId="4" fillId="0" borderId="0" xfId="0" applyFont="1" applyAlignment="1">
      <alignment horizontal="justify" wrapText="1" shrinkToFit="1"/>
    </xf>
    <xf numFmtId="0" fontId="0" fillId="0" borderId="0" xfId="0" applyFont="1" applyAlignment="1">
      <alignment wrapText="1" shrinkToFit="1"/>
    </xf>
    <xf numFmtId="0" fontId="8" fillId="0" borderId="0" xfId="0" applyFont="1" applyAlignment="1">
      <alignment horizontal="left" vertical="center" wrapText="1" shrinkToFit="1"/>
    </xf>
    <xf numFmtId="0" fontId="9" fillId="0" borderId="0" xfId="0" applyFont="1" applyAlignment="1">
      <alignment wrapText="1" shrinkToFit="1"/>
    </xf>
    <xf numFmtId="0" fontId="8" fillId="0" borderId="0" xfId="0" applyFont="1" applyAlignment="1">
      <alignment horizontal="left" wrapText="1" shrinkToFit="1"/>
    </xf>
    <xf numFmtId="0" fontId="8" fillId="0" borderId="0" xfId="0" applyFont="1" applyAlignment="1">
      <alignment horizontal="center" wrapText="1" shrinkToFit="1"/>
    </xf>
    <xf numFmtId="0" fontId="9" fillId="0" borderId="0" xfId="0" applyFont="1" applyAlignment="1">
      <alignment horizontal="center" wrapText="1" shrinkToFit="1"/>
    </xf>
    <xf numFmtId="0" fontId="11" fillId="0" borderId="0" xfId="0" applyFont="1" applyAlignment="1">
      <alignment horizontal="justify" wrapText="1" shrinkToFit="1"/>
    </xf>
    <xf numFmtId="0" fontId="13" fillId="0" borderId="0" xfId="0" applyFont="1" applyAlignment="1">
      <alignment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zoomScale="110" zoomScaleNormal="110" workbookViewId="0">
      <selection activeCell="B15" sqref="B15:J15"/>
    </sheetView>
  </sheetViews>
  <sheetFormatPr defaultRowHeight="15" x14ac:dyDescent="0.25"/>
  <cols>
    <col min="1" max="1" width="5.5703125" customWidth="1"/>
    <col min="2" max="2" width="27.7109375" customWidth="1"/>
    <col min="3" max="3" width="7.5703125" customWidth="1"/>
    <col min="4" max="4" width="5.42578125" customWidth="1"/>
    <col min="5" max="5" width="13.140625" customWidth="1"/>
    <col min="6" max="6" width="12.7109375" customWidth="1"/>
    <col min="7" max="7" width="12.5703125" customWidth="1"/>
    <col min="8" max="8" width="11.85546875" customWidth="1"/>
    <col min="9" max="9" width="15" customWidth="1"/>
    <col min="10" max="10" width="9.5703125" customWidth="1"/>
    <col min="11" max="11" width="12.5703125" customWidth="1"/>
  </cols>
  <sheetData>
    <row r="1" spans="1:11" ht="15.6" x14ac:dyDescent="0.3">
      <c r="A1" s="1"/>
      <c r="K1" s="4"/>
    </row>
    <row r="2" spans="1:11" ht="15.75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6" x14ac:dyDescent="0.3">
      <c r="A3" s="2"/>
      <c r="D3" s="26"/>
      <c r="E3" s="26"/>
      <c r="F3" s="26"/>
      <c r="G3" s="26"/>
    </row>
    <row r="4" spans="1:11" s="6" customFormat="1" ht="30" customHeight="1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s="6" customFormat="1" ht="28.15" customHeight="1" thickBot="1" x14ac:dyDescent="0.3">
      <c r="A5" s="12"/>
      <c r="B5" s="45" t="s">
        <v>23</v>
      </c>
      <c r="C5" s="46"/>
      <c r="D5" s="46"/>
      <c r="E5" s="46"/>
      <c r="F5" s="46"/>
      <c r="G5" s="46"/>
      <c r="H5" s="46"/>
      <c r="I5" s="46"/>
      <c r="J5" s="46"/>
      <c r="K5" s="12"/>
    </row>
    <row r="6" spans="1:11" s="6" customFormat="1" ht="27.75" customHeight="1" thickBot="1" x14ac:dyDescent="0.3">
      <c r="A6" s="30" t="s">
        <v>1</v>
      </c>
      <c r="B6" s="31"/>
      <c r="C6" s="34" t="s">
        <v>25</v>
      </c>
      <c r="D6" s="35"/>
      <c r="E6" s="35"/>
      <c r="F6" s="35"/>
      <c r="G6" s="35"/>
      <c r="H6" s="35"/>
      <c r="I6" s="35"/>
      <c r="J6" s="35"/>
      <c r="K6" s="36"/>
    </row>
    <row r="7" spans="1:11" s="6" customFormat="1" ht="68.25" customHeight="1" thickBot="1" x14ac:dyDescent="0.3">
      <c r="A7" s="37" t="s">
        <v>2</v>
      </c>
      <c r="B7" s="38"/>
      <c r="C7" s="39" t="s">
        <v>17</v>
      </c>
      <c r="D7" s="40"/>
      <c r="E7" s="40"/>
      <c r="F7" s="40"/>
      <c r="G7" s="40"/>
      <c r="H7" s="40"/>
      <c r="I7" s="40"/>
      <c r="J7" s="40"/>
      <c r="K7" s="41"/>
    </row>
    <row r="8" spans="1:11" s="6" customFormat="1" ht="15.75" customHeight="1" x14ac:dyDescent="0.25">
      <c r="A8" s="42" t="s">
        <v>3</v>
      </c>
      <c r="B8" s="43"/>
      <c r="C8" s="43"/>
      <c r="D8" s="43"/>
      <c r="E8" s="43"/>
      <c r="F8" s="43"/>
      <c r="G8" s="43"/>
      <c r="H8" s="43"/>
      <c r="I8" s="43"/>
      <c r="J8" s="43"/>
      <c r="K8" s="44"/>
    </row>
    <row r="9" spans="1:11" s="6" customFormat="1" ht="30" x14ac:dyDescent="0.25">
      <c r="A9" s="32" t="s">
        <v>4</v>
      </c>
      <c r="B9" s="32" t="s">
        <v>5</v>
      </c>
      <c r="C9" s="32" t="s">
        <v>6</v>
      </c>
      <c r="D9" s="33" t="s">
        <v>7</v>
      </c>
      <c r="E9" s="13" t="s">
        <v>18</v>
      </c>
      <c r="F9" s="13" t="s">
        <v>18</v>
      </c>
      <c r="G9" s="13" t="s">
        <v>18</v>
      </c>
      <c r="H9" s="32" t="s">
        <v>11</v>
      </c>
      <c r="I9" s="32" t="s">
        <v>12</v>
      </c>
      <c r="J9" s="32" t="s">
        <v>13</v>
      </c>
      <c r="K9" s="32" t="s">
        <v>14</v>
      </c>
    </row>
    <row r="10" spans="1:11" s="6" customFormat="1" ht="12.75" customHeight="1" x14ac:dyDescent="0.25">
      <c r="A10" s="32"/>
      <c r="B10" s="32"/>
      <c r="C10" s="32"/>
      <c r="D10" s="33"/>
      <c r="E10" s="14" t="s">
        <v>8</v>
      </c>
      <c r="F10" s="14" t="s">
        <v>9</v>
      </c>
      <c r="G10" s="14" t="s">
        <v>10</v>
      </c>
      <c r="H10" s="32"/>
      <c r="I10" s="32"/>
      <c r="J10" s="32"/>
      <c r="K10" s="32"/>
    </row>
    <row r="11" spans="1:11" s="6" customFormat="1" ht="15.75" x14ac:dyDescent="0.25">
      <c r="A11" s="32"/>
      <c r="B11" s="32"/>
      <c r="C11" s="32"/>
      <c r="D11" s="32"/>
      <c r="E11" s="15" t="s">
        <v>19</v>
      </c>
      <c r="F11" s="15" t="s">
        <v>19</v>
      </c>
      <c r="G11" s="16" t="s">
        <v>19</v>
      </c>
      <c r="H11" s="32"/>
      <c r="I11" s="32"/>
      <c r="J11" s="32"/>
      <c r="K11" s="32"/>
    </row>
    <row r="12" spans="1:11" s="6" customFormat="1" ht="35.25" customHeight="1" x14ac:dyDescent="0.25">
      <c r="A12" s="32"/>
      <c r="B12" s="32"/>
      <c r="C12" s="32"/>
      <c r="D12" s="32"/>
      <c r="E12" s="17">
        <v>46177</v>
      </c>
      <c r="F12" s="17">
        <v>46177</v>
      </c>
      <c r="G12" s="17">
        <v>46177</v>
      </c>
      <c r="H12" s="32"/>
      <c r="I12" s="32"/>
      <c r="J12" s="32"/>
      <c r="K12" s="32"/>
    </row>
    <row r="13" spans="1:11" s="8" customFormat="1" ht="66.75" customHeight="1" x14ac:dyDescent="0.25">
      <c r="A13" s="18">
        <v>1</v>
      </c>
      <c r="B13" s="25" t="s">
        <v>26</v>
      </c>
      <c r="C13" s="18" t="s">
        <v>21</v>
      </c>
      <c r="D13" s="18">
        <v>1</v>
      </c>
      <c r="E13" s="19">
        <v>1600</v>
      </c>
      <c r="F13" s="19">
        <v>1513</v>
      </c>
      <c r="G13" s="19">
        <v>1399</v>
      </c>
      <c r="H13" s="20">
        <f>ROUNDDOWN((SUM(E13:G13)/3),2)</f>
        <v>1504</v>
      </c>
      <c r="I13" s="21">
        <f t="shared" ref="I13" si="0">_xlfn.STDEV.S(E13:G13)</f>
        <v>100.80178569846865</v>
      </c>
      <c r="J13" s="22">
        <f t="shared" ref="J13" si="1">ROUND(I13/H13*100,2)</f>
        <v>6.7</v>
      </c>
      <c r="K13" s="19">
        <f>D13*H13</f>
        <v>1504</v>
      </c>
    </row>
    <row r="14" spans="1:11" s="8" customFormat="1" ht="64.5" customHeight="1" x14ac:dyDescent="0.25">
      <c r="A14" s="18">
        <v>2</v>
      </c>
      <c r="B14" s="25" t="s">
        <v>27</v>
      </c>
      <c r="C14" s="18" t="s">
        <v>21</v>
      </c>
      <c r="D14" s="18">
        <v>11</v>
      </c>
      <c r="E14" s="19">
        <v>440</v>
      </c>
      <c r="F14" s="19">
        <v>380</v>
      </c>
      <c r="G14" s="19">
        <v>420</v>
      </c>
      <c r="H14" s="20">
        <f>ROUNDDOWN((SUM(E14:G14)/3),2)</f>
        <v>413.33</v>
      </c>
      <c r="I14" s="21">
        <f t="shared" ref="I14" si="2">_xlfn.STDEV.S(E14:G14)</f>
        <v>30.550504633038937</v>
      </c>
      <c r="J14" s="22">
        <f t="shared" ref="J14" si="3">ROUND(I14/H14*100,2)</f>
        <v>7.39</v>
      </c>
      <c r="K14" s="19">
        <f t="shared" ref="K14" si="4">D14*H14</f>
        <v>4546.63</v>
      </c>
    </row>
    <row r="15" spans="1:11" s="6" customFormat="1" ht="19.5" customHeight="1" x14ac:dyDescent="0.25">
      <c r="A15" s="23"/>
      <c r="B15" s="49" t="s">
        <v>20</v>
      </c>
      <c r="C15" s="50"/>
      <c r="D15" s="50"/>
      <c r="E15" s="50"/>
      <c r="F15" s="50"/>
      <c r="G15" s="50"/>
      <c r="H15" s="50"/>
      <c r="I15" s="50"/>
      <c r="J15" s="50"/>
      <c r="K15" s="24">
        <f>SUM(K13:K14)</f>
        <v>6050.63</v>
      </c>
    </row>
    <row r="16" spans="1:11" s="7" customFormat="1" ht="24.75" customHeight="1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1" s="6" customFormat="1" ht="21" customHeight="1" x14ac:dyDescent="0.25">
      <c r="A17" s="51" t="s">
        <v>15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s="10" customFormat="1" ht="20.25" customHeight="1" x14ac:dyDescent="0.25">
      <c r="A18" s="55" t="s">
        <v>16</v>
      </c>
      <c r="B18" s="54"/>
      <c r="C18" s="54"/>
      <c r="D18" s="54"/>
      <c r="E18" s="54"/>
      <c r="F18" s="54"/>
      <c r="G18" s="54"/>
      <c r="H18" s="9"/>
      <c r="I18" s="56" t="s">
        <v>22</v>
      </c>
      <c r="J18" s="57"/>
      <c r="K18" s="57"/>
    </row>
    <row r="19" spans="1:11" s="6" customFormat="1" ht="15" customHeight="1" x14ac:dyDescent="0.25">
      <c r="A19" s="53"/>
      <c r="B19" s="54"/>
      <c r="C19" s="54"/>
      <c r="D19" s="54"/>
      <c r="E19" s="7"/>
      <c r="F19" s="7"/>
      <c r="G19" s="7"/>
      <c r="H19" s="7"/>
      <c r="I19" s="47" t="s">
        <v>24</v>
      </c>
      <c r="J19" s="48"/>
      <c r="K19" s="48"/>
    </row>
    <row r="20" spans="1:11" s="6" customFormat="1" ht="15.75" x14ac:dyDescent="0.25">
      <c r="A20" s="11"/>
    </row>
    <row r="21" spans="1:11" ht="15.75" x14ac:dyDescent="0.25">
      <c r="B21" s="5"/>
    </row>
    <row r="22" spans="1:11" ht="15.75" x14ac:dyDescent="0.25">
      <c r="B22" s="3"/>
    </row>
  </sheetData>
  <mergeCells count="24">
    <mergeCell ref="K9:K12"/>
    <mergeCell ref="I19:K19"/>
    <mergeCell ref="B15:J15"/>
    <mergeCell ref="A17:K17"/>
    <mergeCell ref="A19:D19"/>
    <mergeCell ref="A18:G18"/>
    <mergeCell ref="I18:K18"/>
    <mergeCell ref="A16:K16"/>
    <mergeCell ref="D3:G3"/>
    <mergeCell ref="A2:K2"/>
    <mergeCell ref="A4:K4"/>
    <mergeCell ref="A6:B6"/>
    <mergeCell ref="A9:A12"/>
    <mergeCell ref="B9:B12"/>
    <mergeCell ref="C9:C12"/>
    <mergeCell ref="D9:D12"/>
    <mergeCell ref="H9:H12"/>
    <mergeCell ref="I9:I12"/>
    <mergeCell ref="C6:K6"/>
    <mergeCell ref="A7:B7"/>
    <mergeCell ref="C7:K7"/>
    <mergeCell ref="A8:K8"/>
    <mergeCell ref="B5:J5"/>
    <mergeCell ref="J9:J1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Rosstat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Нехаев В.В.</dc:creator>
  <cp:lastModifiedBy>1</cp:lastModifiedBy>
  <cp:lastPrinted>2026-06-04T11:17:15Z</cp:lastPrinted>
  <dcterms:created xsi:type="dcterms:W3CDTF">2018-11-19T11:16:02Z</dcterms:created>
  <dcterms:modified xsi:type="dcterms:W3CDTF">2026-06-04T11:17:34Z</dcterms:modified>
</cp:coreProperties>
</file>