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КСАНА И\ДОГОВОРЫ\6.ДОГОВОРЫ 2026\2 БИОЛОГ\ПРОДУКТЫ\ХЛЕБ\2\ЗС\"/>
    </mc:Choice>
  </mc:AlternateContent>
  <bookViews>
    <workbookView xWindow="0" yWindow="0" windowWidth="28800" windowHeight="10530"/>
  </bookViews>
  <sheets>
    <sheet name="1 контракт" sheetId="7" r:id="rId1"/>
  </sheets>
  <calcPr calcId="162913"/>
</workbook>
</file>

<file path=xl/calcChain.xml><?xml version="1.0" encoding="utf-8"?>
<calcChain xmlns="http://schemas.openxmlformats.org/spreadsheetml/2006/main">
  <c r="M6" i="7" l="1"/>
  <c r="M5" i="7"/>
  <c r="M4" i="7"/>
  <c r="L5" i="7"/>
  <c r="L6" i="7"/>
  <c r="L4" i="7"/>
  <c r="I4" i="7" l="1"/>
  <c r="J4" i="7" s="1"/>
  <c r="K4" i="7" s="1"/>
  <c r="I5" i="7" l="1"/>
  <c r="I6" i="7"/>
  <c r="J5" i="7" l="1"/>
  <c r="K5" i="7" s="1"/>
  <c r="J6" i="7" l="1"/>
  <c r="K6" i="7" s="1"/>
  <c r="M7" i="7" l="1"/>
  <c r="C8" i="7" s="1"/>
</calcChain>
</file>

<file path=xl/sharedStrings.xml><?xml version="1.0" encoding="utf-8"?>
<sst xmlns="http://schemas.openxmlformats.org/spreadsheetml/2006/main" count="30" uniqueCount="28">
  <si>
    <t>№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</si>
  <si>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</si>
  <si>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</si>
  <si>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</si>
  <si>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</si>
  <si>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Среднее квадратичное отклонение</t>
  </si>
  <si>
    <t>НМЦК, определяемая методом сопоставимых рыночных цен (анализа рынка)*</t>
  </si>
  <si>
    <t xml:space="preserve">Вед. специалист по закупкам                                                                                           О.В.Исаева                            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</si>
  <si>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</si>
  <si>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t xml:space="preserve">Наименование </t>
  </si>
  <si>
    <t>Килограмм</t>
  </si>
  <si>
    <t>ИТОГО</t>
  </si>
  <si>
    <t>Хлеб недлительного хранения (пшеничный)</t>
  </si>
  <si>
    <t>Хлеб недлительного хранения (ржано-пшеничный)</t>
  </si>
  <si>
    <t>Булочные изделия (батон)</t>
  </si>
  <si>
    <t>Расчет НМЦК по формуле                                 v - количество (объем) закупаемого товара (работы, услуги); ц - мин. цена за единицу    ЦКЕП = v*ц</t>
  </si>
  <si>
    <t>КТРУ/ОКПД2</t>
  </si>
  <si>
    <t>10.71.11.110-00000004</t>
  </si>
  <si>
    <t>10.71.11.110-00000002</t>
  </si>
  <si>
    <t>10.71.11.120-00000004</t>
  </si>
  <si>
    <t xml:space="preserve">Средняя цена за единицу     &lt;ц&gt; </t>
  </si>
  <si>
    <t>Начальная максимальная цена контракта составила</t>
  </si>
  <si>
    <t>рублей</t>
  </si>
  <si>
    <t>Дата 10.06.2026г.</t>
  </si>
  <si>
    <t xml:space="preserve">реестровый номер контракта в ЕИС №  2631904160526000031 </t>
  </si>
  <si>
    <t>реестровый номер контракта в ЕИС № 3633000589726000024</t>
  </si>
  <si>
    <t xml:space="preserve">реестровый номер контракта в ЕИС № 0342200021626000027  </t>
  </si>
  <si>
    <t>Обоснование и расчет начальной (максимальной) цены контракта на поставку продуктов (хлебобулочные изделия) для коллективного питания для нужд ИЭВБ РАН-филиала СамНЦ РАН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</si>
</sst>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2" fontId="7" fillId="0" borderId="0" xfId="0" applyNumberFormat="1" applyFont="1" applyAlignment="1">
      <alignment vertical="center"/>
    </xf>
    <xf numFmtId="165" fontId="3" fillId="0" borderId="0" xfId="0" applyNumberFormat="1" applyFont="1"/>
    <xf numFmtId="0" fontId="3" fillId="0" borderId="0" xfId="0" applyFont="1" applyBorder="1"/>
    <xf numFmtId="0" fontId="7" fillId="0" borderId="3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0" xfId="0" applyFont="1" applyBorder="1"/>
    <xf numFmtId="2" fontId="11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vertical="center" wrapText="1"/>
    </xf>
    <xf numFmtId="2" fontId="7" fillId="0" borderId="0" xfId="0" applyNumberFormat="1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/>
    <xf numFmtId="2" fontId="7" fillId="0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2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3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</xdr:row>
      <xdr:rowOff>1962150</xdr:rowOff>
    </xdr:from>
    <xdr:to>
      <xdr:col>10</xdr:col>
      <xdr:colOff>600075</xdr:colOff>
      <xdr:row>2</xdr:row>
      <xdr:rowOff>2305050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49075" y="3352800"/>
          <a:ext cx="5905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57150</xdr:colOff>
      <xdr:row>2</xdr:row>
      <xdr:rowOff>1819275</xdr:rowOff>
    </xdr:from>
    <xdr:to>
      <xdr:col>9</xdr:col>
      <xdr:colOff>561975</xdr:colOff>
      <xdr:row>2</xdr:row>
      <xdr:rowOff>2076450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906125" y="3209925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sqref="A1:M1"/>
    </sheetView>
  </sheetViews>
  <sheetFormatPr defaultRowHeight="15" x14ac:dyDescent="0.25"/>
  <cols>
    <col min="1" max="1" width="3.140625" style="5" customWidth="1"/>
    <col min="2" max="2" width="51.42578125" style="5" customWidth="1"/>
    <col min="3" max="3" width="23.140625" style="5" customWidth="1"/>
    <col min="4" max="4" width="10.85546875" style="4" customWidth="1"/>
    <col min="5" max="5" width="8.7109375" style="5" customWidth="1"/>
    <col min="6" max="6" width="14.140625" style="5" customWidth="1"/>
    <col min="7" max="7" width="13.85546875" style="5" customWidth="1"/>
    <col min="8" max="8" width="12.7109375" style="5" customWidth="1"/>
    <col min="9" max="9" width="10.42578125" style="5" customWidth="1"/>
    <col min="10" max="10" width="11.85546875" style="5" customWidth="1"/>
    <col min="11" max="11" width="12.7109375" style="5" customWidth="1"/>
    <col min="12" max="12" width="11" style="7" customWidth="1"/>
    <col min="13" max="13" width="14.140625" style="5" customWidth="1"/>
    <col min="14" max="16384" width="9.140625" style="1"/>
  </cols>
  <sheetData>
    <row r="1" spans="1:13" ht="38.25" customHeight="1" x14ac:dyDescent="0.2">
      <c r="A1" s="25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86.25" customHeight="1" x14ac:dyDescent="0.25">
      <c r="A2" s="26" t="s">
        <v>0</v>
      </c>
      <c r="B2" s="28" t="s">
        <v>9</v>
      </c>
      <c r="C2" s="29" t="s">
        <v>16</v>
      </c>
      <c r="D2" s="31" t="s">
        <v>1</v>
      </c>
      <c r="E2" s="28" t="s">
        <v>2</v>
      </c>
      <c r="F2" s="33" t="s">
        <v>3</v>
      </c>
      <c r="G2" s="34"/>
      <c r="H2" s="34"/>
      <c r="I2" s="35" t="s">
        <v>4</v>
      </c>
      <c r="J2" s="35"/>
      <c r="K2" s="35"/>
      <c r="L2" s="36" t="s">
        <v>6</v>
      </c>
      <c r="M2" s="36"/>
    </row>
    <row r="3" spans="1:13" ht="189" customHeight="1" x14ac:dyDescent="0.2">
      <c r="A3" s="27"/>
      <c r="B3" s="29"/>
      <c r="C3" s="30"/>
      <c r="D3" s="32"/>
      <c r="E3" s="29"/>
      <c r="F3" s="9" t="s">
        <v>24</v>
      </c>
      <c r="G3" s="9" t="s">
        <v>25</v>
      </c>
      <c r="H3" s="9" t="s">
        <v>26</v>
      </c>
      <c r="I3" s="9" t="s">
        <v>20</v>
      </c>
      <c r="J3" s="9" t="s">
        <v>5</v>
      </c>
      <c r="K3" s="21" t="s">
        <v>8</v>
      </c>
      <c r="L3" s="37" t="s">
        <v>15</v>
      </c>
      <c r="M3" s="37"/>
    </row>
    <row r="4" spans="1:13" ht="21.75" customHeight="1" x14ac:dyDescent="0.2">
      <c r="A4" s="20">
        <v>1</v>
      </c>
      <c r="B4" s="16" t="s">
        <v>12</v>
      </c>
      <c r="C4" s="16" t="s">
        <v>17</v>
      </c>
      <c r="D4" s="17" t="s">
        <v>10</v>
      </c>
      <c r="E4" s="16">
        <v>45</v>
      </c>
      <c r="F4" s="19">
        <v>86</v>
      </c>
      <c r="G4" s="10">
        <v>75</v>
      </c>
      <c r="H4" s="11">
        <v>72.73</v>
      </c>
      <c r="I4" s="15">
        <f>(F4+G4+H4)/3</f>
        <v>77.910000000000011</v>
      </c>
      <c r="J4" s="12">
        <f>SQRT(((SUM((POWER(H4-I4,2)),(POWER(G4-I4,2)),(POWER(F4-I4,2)))/(COLUMNS(F4:H4)-1))))</f>
        <v>7.0974854702211241</v>
      </c>
      <c r="K4" s="13">
        <f>J4/I4*100</f>
        <v>9.1098517137994133</v>
      </c>
      <c r="L4" s="14">
        <f>H4</f>
        <v>72.73</v>
      </c>
      <c r="M4" s="14">
        <f>72.73*E4</f>
        <v>3272.8500000000004</v>
      </c>
    </row>
    <row r="5" spans="1:13" ht="21.75" customHeight="1" x14ac:dyDescent="0.2">
      <c r="A5" s="20">
        <v>2</v>
      </c>
      <c r="B5" s="16" t="s">
        <v>13</v>
      </c>
      <c r="C5" s="16" t="s">
        <v>18</v>
      </c>
      <c r="D5" s="17" t="s">
        <v>10</v>
      </c>
      <c r="E5" s="16">
        <v>30</v>
      </c>
      <c r="F5" s="19">
        <v>82</v>
      </c>
      <c r="G5" s="10">
        <v>74</v>
      </c>
      <c r="H5" s="11">
        <v>67.14</v>
      </c>
      <c r="I5" s="15">
        <f t="shared" ref="I5:I6" si="0">(F5+G5+H5)/3</f>
        <v>74.38</v>
      </c>
      <c r="J5" s="12">
        <f t="shared" ref="J5:J6" si="1">SQRT(((SUM((POWER(H5-I5,2)),(POWER(G5-I5,2)),(POWER(F5-I5,2)))/(COLUMNS(F5:H5)-1))))</f>
        <v>7.4372844506580487</v>
      </c>
      <c r="K5" s="13">
        <f t="shared" ref="K5:K6" si="2">J5/I5*100</f>
        <v>9.999037981524669</v>
      </c>
      <c r="L5" s="14">
        <f t="shared" ref="L5:L6" si="3">H5</f>
        <v>67.14</v>
      </c>
      <c r="M5" s="14">
        <f>67.14*E5</f>
        <v>2014.2</v>
      </c>
    </row>
    <row r="6" spans="1:13" ht="21.75" customHeight="1" x14ac:dyDescent="0.2">
      <c r="A6" s="20">
        <v>3</v>
      </c>
      <c r="B6" s="16" t="s">
        <v>14</v>
      </c>
      <c r="C6" s="16" t="s">
        <v>19</v>
      </c>
      <c r="D6" s="17" t="s">
        <v>10</v>
      </c>
      <c r="E6" s="16">
        <v>7.5</v>
      </c>
      <c r="F6" s="19">
        <v>124</v>
      </c>
      <c r="G6" s="10">
        <v>105.26</v>
      </c>
      <c r="H6" s="11">
        <v>105</v>
      </c>
      <c r="I6" s="15">
        <f t="shared" si="0"/>
        <v>111.42</v>
      </c>
      <c r="J6" s="12">
        <f t="shared" si="1"/>
        <v>10.89537516563794</v>
      </c>
      <c r="K6" s="13">
        <f t="shared" si="2"/>
        <v>9.7786529937515176</v>
      </c>
      <c r="L6" s="14">
        <f t="shared" si="3"/>
        <v>105</v>
      </c>
      <c r="M6" s="14">
        <f>105*E6</f>
        <v>787.5</v>
      </c>
    </row>
    <row r="7" spans="1:13" ht="21.75" customHeight="1" x14ac:dyDescent="0.2">
      <c r="A7" s="40" t="s">
        <v>11</v>
      </c>
      <c r="B7" s="40"/>
      <c r="C7" s="40"/>
      <c r="D7" s="40"/>
      <c r="E7" s="40"/>
      <c r="F7" s="19"/>
      <c r="G7" s="19"/>
      <c r="H7" s="19"/>
      <c r="I7" s="19"/>
      <c r="J7" s="19"/>
      <c r="K7" s="19"/>
      <c r="L7" s="19"/>
      <c r="M7" s="19">
        <f t="shared" ref="M7" si="4">SUM(M4:M6)</f>
        <v>6074.55</v>
      </c>
    </row>
    <row r="8" spans="1:13" s="2" customFormat="1" ht="64.5" customHeight="1" x14ac:dyDescent="0.25">
      <c r="A8" s="44" t="s">
        <v>21</v>
      </c>
      <c r="B8" s="44"/>
      <c r="C8" s="24">
        <f>M7</f>
        <v>6074.55</v>
      </c>
      <c r="D8" s="45" t="s">
        <v>22</v>
      </c>
      <c r="E8" s="45"/>
      <c r="F8" s="23"/>
      <c r="G8" s="23"/>
      <c r="H8" s="23"/>
      <c r="I8" s="41"/>
      <c r="J8" s="41"/>
      <c r="K8" s="42"/>
      <c r="L8" s="42"/>
      <c r="M8" s="6"/>
    </row>
    <row r="9" spans="1:13" s="4" customFormat="1" ht="24" customHeight="1" x14ac:dyDescent="0.25">
      <c r="A9" s="43" t="s">
        <v>23</v>
      </c>
      <c r="B9" s="43"/>
      <c r="C9" s="22"/>
      <c r="E9" s="5"/>
      <c r="F9" s="5"/>
      <c r="G9" s="43"/>
      <c r="H9" s="43"/>
      <c r="I9" s="43"/>
      <c r="J9" s="5"/>
      <c r="K9" s="5"/>
      <c r="L9" s="7"/>
      <c r="M9" s="5"/>
    </row>
    <row r="10" spans="1:13" s="3" customFormat="1" ht="30" customHeight="1" x14ac:dyDescent="0.25">
      <c r="A10" s="38" t="s">
        <v>7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3" x14ac:dyDescent="0.25">
      <c r="A11" s="8"/>
      <c r="B11" s="8"/>
      <c r="C11" s="8"/>
      <c r="D11" s="18"/>
    </row>
    <row r="14" spans="1:13" x14ac:dyDescent="0.25"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1:13" x14ac:dyDescent="0.25"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</row>
    <row r="16" spans="1:13" x14ac:dyDescent="0.25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</row>
    <row r="17" spans="2:13" x14ac:dyDescent="0.25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</row>
    <row r="18" spans="2:13" x14ac:dyDescent="0.25"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2:13" x14ac:dyDescent="0.25"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</row>
    <row r="20" spans="2:13" x14ac:dyDescent="0.25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</row>
  </sheetData>
  <mergeCells count="19">
    <mergeCell ref="A10:M10"/>
    <mergeCell ref="B14:M20"/>
    <mergeCell ref="A7:E7"/>
    <mergeCell ref="I8:J8"/>
    <mergeCell ref="K8:L8"/>
    <mergeCell ref="A9:B9"/>
    <mergeCell ref="G9:I9"/>
    <mergeCell ref="A8:B8"/>
    <mergeCell ref="D8:E8"/>
    <mergeCell ref="A1:M1"/>
    <mergeCell ref="A2:A3"/>
    <mergeCell ref="B2:B3"/>
    <mergeCell ref="C2:C3"/>
    <mergeCell ref="D2:D3"/>
    <mergeCell ref="E2:E3"/>
    <mergeCell ref="F2:H2"/>
    <mergeCell ref="I2:K2"/>
    <mergeCell ref="L2:M2"/>
    <mergeCell ref="L3:M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контракт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2026-06-10T11:50:33Z</cp:lastPrinted>
  <dcterms:created xsi:type="dcterms:W3CDTF">2014-01-15T18:15:09Z</dcterms:created>
  <dcterms:modified xsi:type="dcterms:W3CDTF">2026-06-22T04:55:14Z</dcterms:modified>
</cp:coreProperties>
</file>