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ТОРГИ\2026\Березка 44ФЗ\синтол\"/>
    </mc:Choice>
  </mc:AlternateContent>
  <xr:revisionPtr revIDLastSave="0" documentId="13_ncr:1_{8F0BE8F7-53FD-4641-9B67-F710D5E3CF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нмцк" sheetId="10" r:id="rId1"/>
  </sheets>
  <definedNames>
    <definedName name="_xlnm.Print_Area" localSheetId="0">нмцк!$A$1:$P$8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0" l="1"/>
  <c r="H7" i="10" l="1"/>
  <c r="I7" i="10" s="1"/>
  <c r="K7" i="10" l="1"/>
  <c r="L7" i="10" s="1"/>
  <c r="J7" i="10"/>
  <c r="M7" i="10" s="1"/>
  <c r="N7" i="10" s="1"/>
  <c r="O7" i="10" s="1"/>
  <c r="P7" i="10" s="1"/>
  <c r="P8" i="10" s="1"/>
</calcChain>
</file>

<file path=xl/sharedStrings.xml><?xml version="1.0" encoding="utf-8"?>
<sst xmlns="http://schemas.openxmlformats.org/spreadsheetml/2006/main" count="33" uniqueCount="28">
  <si>
    <t>№ п/п</t>
  </si>
  <si>
    <t>Наименование товара</t>
  </si>
  <si>
    <t>Ед.изм.</t>
  </si>
  <si>
    <t>Кол-во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</si>
  <si>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</si>
  <si>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</si>
  <si>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</si>
  <si>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</t>
    </r>
    <r>
      <rPr>
        <i/>
        <sz val="10"/>
        <color indexed="10"/>
        <rFont val="Times New Roman"/>
        <family val="1"/>
        <charset val="204"/>
      </rPr>
      <t>не должен превышать 33%</t>
    </r>
    <r>
      <rPr>
        <i/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</si>
  <si>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</si>
  <si>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</si>
  <si>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</si>
  <si>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</si>
  <si>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х</t>
  </si>
  <si>
    <t>Средняя (средневзвешенная) цена единицы МИ НЦЕ (ЦЕМ), без учета НДС</t>
  </si>
  <si>
    <t>Начальная цена единицы МИ с учетом стоимости всех расходных материалов (НЦЕ (ЦЕМ) + СРМ+ТО ) + НДС</t>
  </si>
  <si>
    <t>НМЦК по позиции с НДС (НЦЕ* количество)</t>
  </si>
  <si>
    <t>НМЦК :</t>
  </si>
  <si>
    <t>цена с НДС (КП 1)</t>
  </si>
  <si>
    <t>цена с НДС (КП 2)</t>
  </si>
  <si>
    <t>цена с НДС (КП 3)</t>
  </si>
  <si>
    <t xml:space="preserve"> </t>
  </si>
  <si>
    <t>шт</t>
  </si>
  <si>
    <t>Учитывая необходимость снижения бюджетных расходов,а также руководствуясь статьей 34 БК РФ «Принцип эффективности использования бюджетных средств (Принцип эффективности использования бюджетных средств означает, что при составлении и использовании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(экономии) и (или) достижения наилучшего результата с использованием определенного бюджетом объема средств (результативности))» Заказчик принял решение об утверждении НМЦК на основе минимального ценового предложения потенциального Поставщика</t>
  </si>
  <si>
    <t>Рачет начальной (максимальной) цены контракта. Используемый метод определения НМЦК с обоснованием:В целях расчета начальной (максимальной) цены контракта использовано определение НМЦК методом сопоставимых рыночных цен (анализа рынка)</t>
  </si>
  <si>
    <t>Олигонуклеотиды синтетические 0,02 мкмоль</t>
  </si>
  <si>
    <t>Объект закупки: Поставка праймеров (олигонуклеотидов)</t>
  </si>
  <si>
    <t xml:space="preserve">Итого НМЦК: </t>
  </si>
  <si>
    <t xml:space="preserve">расчет НМЦК произвел(а): Дьякова С.В.                   02.09.2026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</si>
</sst>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_-* #,##0.00\ _₽_-;\-* #,##0.00\ _₽_-;_-* &quot;-&quot;??\ _₽_-;_-@_-"/>
  </numFmts>
  <fonts count="29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sz val="10"/>
      <color indexed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8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5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6" fillId="0" borderId="0"/>
    <xf numFmtId="0" fontId="5" fillId="0" borderId="0"/>
    <xf numFmtId="165" fontId="18" fillId="0" borderId="0" applyFont="0" applyFill="0" applyBorder="0" applyAlignment="0" applyProtection="0"/>
  </cellStyleXfs>
  <cellXfs count="7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" fontId="0" fillId="0" borderId="0" xfId="0" applyNumberFormat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4" fontId="12" fillId="0" borderId="7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top" wrapText="1"/>
    </xf>
    <xf numFmtId="2" fontId="1" fillId="0" borderId="19" xfId="0" applyNumberFormat="1" applyFont="1" applyBorder="1" applyAlignment="1">
      <alignment horizontal="center" vertical="top" wrapText="1"/>
    </xf>
    <xf numFmtId="2" fontId="1" fillId="0" borderId="22" xfId="0" applyNumberFormat="1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2" fontId="12" fillId="0" borderId="7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7" fillId="0" borderId="0" xfId="0" applyFont="1"/>
    <xf numFmtId="2" fontId="1" fillId="0" borderId="2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top" wrapText="1"/>
    </xf>
    <xf numFmtId="164" fontId="12" fillId="0" borderId="7" xfId="0" applyNumberFormat="1" applyFont="1" applyBorder="1" applyAlignment="1">
      <alignment horizontal="center" vertical="center"/>
    </xf>
    <xf numFmtId="2" fontId="12" fillId="0" borderId="7" xfId="0" applyNumberFormat="1" applyFont="1" applyBorder="1" applyAlignment="1">
      <alignment horizontal="center" vertical="center"/>
    </xf>
    <xf numFmtId="164" fontId="12" fillId="0" borderId="7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2" fontId="16" fillId="0" borderId="7" xfId="0" applyNumberFormat="1" applyFont="1" applyBorder="1" applyAlignment="1">
      <alignment horizontal="center" vertical="center"/>
    </xf>
    <xf numFmtId="2" fontId="11" fillId="2" borderId="7" xfId="0" applyNumberFormat="1" applyFont="1" applyFill="1" applyBorder="1" applyAlignment="1">
      <alignment horizontal="center" vertical="center"/>
    </xf>
    <xf numFmtId="2" fontId="13" fillId="2" borderId="7" xfId="0" applyNumberFormat="1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top" wrapText="1"/>
    </xf>
    <xf numFmtId="0" fontId="20" fillId="2" borderId="7" xfId="0" applyFont="1" applyFill="1" applyBorder="1" applyAlignment="1">
      <alignment horizontal="left" vertical="top" wrapText="1"/>
    </xf>
    <xf numFmtId="2" fontId="0" fillId="0" borderId="0" xfId="0" applyNumberFormat="1"/>
    <xf numFmtId="2" fontId="19" fillId="0" borderId="7" xfId="0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0" xfId="0" applyFont="1"/>
    <xf numFmtId="2" fontId="24" fillId="0" borderId="0" xfId="0" applyNumberFormat="1" applyFont="1"/>
    <xf numFmtId="2" fontId="23" fillId="0" borderId="0" xfId="0" applyNumberFormat="1" applyFont="1" applyAlignment="1">
      <alignment horizontal="left" vertical="top" wrapText="1"/>
    </xf>
    <xf numFmtId="0" fontId="26" fillId="0" borderId="7" xfId="0" applyFont="1" applyBorder="1" applyAlignment="1">
      <alignment vertical="top" wrapText="1"/>
    </xf>
    <xf numFmtId="0" fontId="12" fillId="0" borderId="7" xfId="0" applyFont="1" applyBorder="1" applyAlignment="1">
      <alignment horizontal="left" vertical="top" wrapText="1" shrinkToFit="1"/>
    </xf>
    <xf numFmtId="0" fontId="12" fillId="0" borderId="7" xfId="0" applyFont="1" applyBorder="1" applyAlignment="1">
      <alignment horizontal="center" vertical="center" wrapText="1" shrinkToFit="1"/>
    </xf>
    <xf numFmtId="0" fontId="12" fillId="2" borderId="7" xfId="0" applyFont="1" applyFill="1" applyBorder="1" applyAlignment="1">
      <alignment horizontal="center" vertical="center" wrapText="1"/>
    </xf>
    <xf numFmtId="0" fontId="11" fillId="0" borderId="0" xfId="0" applyFont="1"/>
    <xf numFmtId="2" fontId="27" fillId="0" borderId="25" xfId="0" applyNumberFormat="1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top" wrapText="1" shrinkToFit="1"/>
    </xf>
    <xf numFmtId="0" fontId="12" fillId="0" borderId="28" xfId="0" applyFont="1" applyBorder="1" applyAlignment="1">
      <alignment horizontal="center" vertical="top" wrapText="1" shrinkToFit="1"/>
    </xf>
    <xf numFmtId="0" fontId="12" fillId="0" borderId="16" xfId="0" applyFont="1" applyBorder="1" applyAlignment="1">
      <alignment horizontal="center" vertical="top" wrapText="1" shrinkToFit="1"/>
    </xf>
    <xf numFmtId="2" fontId="23" fillId="0" borderId="0" xfId="0" applyNumberFormat="1" applyFont="1" applyAlignment="1">
      <alignment horizontal="left" vertical="top" wrapText="1"/>
    </xf>
    <xf numFmtId="0" fontId="10" fillId="2" borderId="7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0" fontId="26" fillId="0" borderId="26" xfId="0" applyFont="1" applyBorder="1" applyAlignment="1">
      <alignment horizontal="left" wrapText="1"/>
    </xf>
    <xf numFmtId="0" fontId="25" fillId="0" borderId="26" xfId="0" applyFont="1" applyBorder="1" applyAlignment="1">
      <alignment horizontal="left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4" fontId="10" fillId="0" borderId="11" xfId="0" applyNumberFormat="1" applyFont="1" applyBorder="1" applyAlignment="1">
      <alignment horizontal="center" vertical="center" wrapText="1"/>
    </xf>
    <xf numFmtId="4" fontId="10" fillId="0" borderId="20" xfId="0" applyNumberFormat="1" applyFont="1" applyBorder="1" applyAlignment="1">
      <alignment horizontal="center" vertical="center" wrapText="1"/>
    </xf>
    <xf numFmtId="4" fontId="10" fillId="0" borderId="2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top" wrapText="1"/>
    </xf>
    <xf numFmtId="2" fontId="1" fillId="0" borderId="9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6"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Финансовый 2" xfId="5" xr:uid="{00000000-0005-0000-0000-000005000000}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4</xdr:row>
      <xdr:rowOff>952500</xdr:rowOff>
    </xdr:from>
    <xdr:to>
      <xdr:col>12</xdr:col>
      <xdr:colOff>0</xdr:colOff>
      <xdr:row>4</xdr:row>
      <xdr:rowOff>1304925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48750" y="2781300"/>
          <a:ext cx="9906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4</xdr:row>
      <xdr:rowOff>923925</xdr:rowOff>
    </xdr:from>
    <xdr:to>
      <xdr:col>10</xdr:col>
      <xdr:colOff>1019175</xdr:colOff>
      <xdr:row>4</xdr:row>
      <xdr:rowOff>1362075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10525" y="27527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8"/>
  <sheetViews>
    <sheetView tabSelected="1" zoomScale="85" zoomScaleNormal="85" zoomScaleSheetLayoutView="70" workbookViewId="0">
      <selection activeCell="F7" sqref="F7"/>
    </sheetView>
  </sheetViews>
  <sheetFormatPr defaultRowHeight="15.75" x14ac:dyDescent="0.25"/>
  <cols>
    <col min="1" max="1" width="14.28515625" customWidth="1"/>
    <col min="2" max="2" width="53.7109375" style="21" customWidth="1"/>
    <col min="3" max="3" width="12.28515625" customWidth="1"/>
    <col min="4" max="4" width="12.28515625" style="5" customWidth="1"/>
    <col min="5" max="5" width="14.42578125" style="19" customWidth="1"/>
    <col min="6" max="6" width="13.85546875" style="19" customWidth="1"/>
    <col min="7" max="8" width="14.42578125" style="19" customWidth="1"/>
    <col min="9" max="9" width="16.5703125" customWidth="1"/>
    <col min="10" max="10" width="22.28515625" customWidth="1"/>
    <col min="11" max="11" width="15.5703125" customWidth="1"/>
    <col min="12" max="12" width="15.140625" customWidth="1"/>
    <col min="13" max="13" width="19.140625" customWidth="1"/>
    <col min="14" max="14" width="19" customWidth="1"/>
    <col min="15" max="15" width="19.28515625" customWidth="1"/>
    <col min="16" max="16" width="19.7109375" customWidth="1"/>
  </cols>
  <sheetData>
    <row r="1" spans="1:16" ht="102" customHeight="1" thickBot="1" x14ac:dyDescent="0.35">
      <c r="A1" s="56" t="s">
        <v>23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24" customHeight="1" thickBot="1" x14ac:dyDescent="0.3">
      <c r="A2" s="53" t="s">
        <v>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5"/>
    </row>
    <row r="3" spans="1:16" ht="38.25" customHeight="1" x14ac:dyDescent="0.25">
      <c r="A3" s="58" t="s">
        <v>0</v>
      </c>
      <c r="B3" s="61" t="s">
        <v>1</v>
      </c>
      <c r="C3" s="64" t="s">
        <v>2</v>
      </c>
      <c r="D3" s="67" t="s">
        <v>3</v>
      </c>
      <c r="E3" s="70"/>
      <c r="F3" s="71"/>
      <c r="G3" s="15"/>
      <c r="H3" s="15"/>
      <c r="I3" s="72" t="s">
        <v>4</v>
      </c>
      <c r="J3" s="72"/>
      <c r="K3" s="73"/>
      <c r="L3" s="74"/>
      <c r="M3" s="75" t="s">
        <v>5</v>
      </c>
      <c r="N3" s="76"/>
      <c r="O3" s="76"/>
      <c r="P3" s="77"/>
    </row>
    <row r="4" spans="1:16" ht="38.25" customHeight="1" x14ac:dyDescent="0.25">
      <c r="A4" s="59"/>
      <c r="B4" s="62"/>
      <c r="C4" s="65"/>
      <c r="D4" s="68"/>
      <c r="E4" s="16"/>
      <c r="F4" s="16"/>
      <c r="G4" s="16"/>
      <c r="H4" s="17"/>
      <c r="I4" s="9"/>
      <c r="J4" s="9"/>
      <c r="K4" s="10"/>
      <c r="L4" s="11"/>
      <c r="M4" s="12"/>
      <c r="N4" s="13"/>
      <c r="O4" s="13"/>
      <c r="P4" s="14"/>
    </row>
    <row r="5" spans="1:16" ht="175.5" customHeight="1" thickBot="1" x14ac:dyDescent="0.3">
      <c r="A5" s="60"/>
      <c r="B5" s="63"/>
      <c r="C5" s="66"/>
      <c r="D5" s="69"/>
      <c r="E5" s="47" t="s">
        <v>17</v>
      </c>
      <c r="F5" s="47" t="s">
        <v>18</v>
      </c>
      <c r="G5" s="47" t="s">
        <v>19</v>
      </c>
      <c r="H5" s="22" t="s">
        <v>13</v>
      </c>
      <c r="I5" s="23" t="s">
        <v>14</v>
      </c>
      <c r="J5" s="23" t="s">
        <v>15</v>
      </c>
      <c r="K5" s="1" t="s">
        <v>6</v>
      </c>
      <c r="L5" s="2" t="s">
        <v>7</v>
      </c>
      <c r="M5" s="3" t="s">
        <v>8</v>
      </c>
      <c r="N5" s="4" t="s">
        <v>9</v>
      </c>
      <c r="O5" s="4" t="s">
        <v>10</v>
      </c>
      <c r="P5" s="34" t="s">
        <v>11</v>
      </c>
    </row>
    <row r="6" spans="1:16" ht="14.25" customHeight="1" x14ac:dyDescent="0.25">
      <c r="A6" s="8">
        <v>1</v>
      </c>
      <c r="B6" s="20">
        <v>2</v>
      </c>
      <c r="C6" s="27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  <c r="I6" s="6">
        <v>9</v>
      </c>
      <c r="J6" s="6">
        <v>10</v>
      </c>
      <c r="K6" s="6">
        <v>11</v>
      </c>
      <c r="L6" s="6">
        <v>12</v>
      </c>
      <c r="M6" s="6">
        <v>13</v>
      </c>
      <c r="N6" s="6">
        <v>14</v>
      </c>
      <c r="O6" s="6">
        <v>15</v>
      </c>
      <c r="P6" s="28">
        <v>16</v>
      </c>
    </row>
    <row r="7" spans="1:16" s="46" customFormat="1" x14ac:dyDescent="0.25">
      <c r="A7" s="42">
        <v>1</v>
      </c>
      <c r="B7" s="43" t="s">
        <v>24</v>
      </c>
      <c r="C7" s="44" t="s">
        <v>21</v>
      </c>
      <c r="D7" s="45">
        <v>2042</v>
      </c>
      <c r="E7" s="37">
        <v>36</v>
      </c>
      <c r="F7" s="37">
        <v>39</v>
      </c>
      <c r="G7" s="37">
        <v>40</v>
      </c>
      <c r="H7" s="18">
        <f>(E7+F7+G7)/3</f>
        <v>38.333333333333336</v>
      </c>
      <c r="I7" s="24">
        <f t="shared" ref="I7" si="0">H7</f>
        <v>38.333333333333336</v>
      </c>
      <c r="J7" s="7">
        <f>I7*D7</f>
        <v>78276.666666666672</v>
      </c>
      <c r="K7" s="25">
        <f>SQRT(((SUM((POWER(E7-I7,2)),(POWER(F7-I7,2)),(POWER(G7-I7,2))))/(3-1)))</f>
        <v>2.0816659994661326</v>
      </c>
      <c r="L7" s="25">
        <f t="shared" ref="L7" si="1">K7/I7*100</f>
        <v>5.4304330420855633</v>
      </c>
      <c r="M7" s="26">
        <f t="shared" ref="M7" si="2">J7</f>
        <v>78276.666666666672</v>
      </c>
      <c r="N7" s="26">
        <f t="shared" ref="N7" si="3">M7/D7</f>
        <v>38.333333333333336</v>
      </c>
      <c r="O7" s="26">
        <f t="shared" ref="O7" si="4">ROUNDDOWN(N7,2)</f>
        <v>38.33</v>
      </c>
      <c r="P7" s="26">
        <f>O7*D7</f>
        <v>78269.86</v>
      </c>
    </row>
    <row r="8" spans="1:16" x14ac:dyDescent="0.25">
      <c r="A8" s="52" t="s">
        <v>16</v>
      </c>
      <c r="B8" s="52"/>
      <c r="C8" s="35"/>
      <c r="D8" s="35"/>
      <c r="E8" s="29"/>
      <c r="F8" s="30"/>
      <c r="G8" s="31"/>
      <c r="H8" s="31"/>
      <c r="I8" s="32" t="s">
        <v>12</v>
      </c>
      <c r="J8" s="32"/>
      <c r="K8" s="32" t="s">
        <v>12</v>
      </c>
      <c r="L8" s="32" t="s">
        <v>12</v>
      </c>
      <c r="M8" s="32" t="s">
        <v>12</v>
      </c>
      <c r="N8" s="32" t="s">
        <v>12</v>
      </c>
      <c r="O8" s="32" t="s">
        <v>12</v>
      </c>
      <c r="P8" s="33">
        <f>SUM(P7:P7)</f>
        <v>78269.86</v>
      </c>
    </row>
    <row r="9" spans="1:16" x14ac:dyDescent="0.25">
      <c r="D9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s="38" customFormat="1" ht="14.45" customHeight="1" x14ac:dyDescent="0.25">
      <c r="B10" s="39" t="s">
        <v>26</v>
      </c>
      <c r="C10" s="40">
        <f>E7*D7</f>
        <v>73512</v>
      </c>
      <c r="D10" s="51" t="s">
        <v>22</v>
      </c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  <row r="11" spans="1:16" ht="15" customHeight="1" x14ac:dyDescent="0.25">
      <c r="B1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</row>
    <row r="12" spans="1:16" ht="15.75" customHeight="1" x14ac:dyDescent="0.25">
      <c r="B12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</row>
    <row r="13" spans="1:16" ht="15" x14ac:dyDescent="0.25">
      <c r="B13" t="s">
        <v>20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</row>
    <row r="14" spans="1:16" ht="15" x14ac:dyDescent="0.25">
      <c r="B14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16" ht="15" x14ac:dyDescent="0.25">
      <c r="B15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spans="1:16" ht="15" x14ac:dyDescent="0.25">
      <c r="B16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</row>
    <row r="17" spans="2:9" ht="31.5" customHeight="1" x14ac:dyDescent="0.25">
      <c r="B17" s="48" t="s">
        <v>27</v>
      </c>
      <c r="C17" s="49"/>
      <c r="D17" s="49"/>
      <c r="E17" s="50"/>
      <c r="F17"/>
      <c r="G17"/>
      <c r="H17"/>
      <c r="I17" s="36"/>
    </row>
    <row r="18" spans="2:9" ht="15" x14ac:dyDescent="0.25">
      <c r="B18"/>
      <c r="D18"/>
      <c r="E18"/>
      <c r="F18"/>
      <c r="G18"/>
      <c r="H18"/>
      <c r="I18" s="36"/>
    </row>
  </sheetData>
  <mergeCells count="12">
    <mergeCell ref="B17:E17"/>
    <mergeCell ref="D10:P15"/>
    <mergeCell ref="A8:B8"/>
    <mergeCell ref="A2:P2"/>
    <mergeCell ref="A1:P1"/>
    <mergeCell ref="A3:A5"/>
    <mergeCell ref="B3:B5"/>
    <mergeCell ref="C3:C5"/>
    <mergeCell ref="D3:D5"/>
    <mergeCell ref="E3:F3"/>
    <mergeCell ref="I3:L3"/>
    <mergeCell ref="M3:P3"/>
  </mergeCells>
  <phoneticPr fontId="9" type="noConversion"/>
  <conditionalFormatting sqref="L7">
    <cfRule type="cellIs" dxfId="0" priority="4" operator="greaterThan">
      <formula>33</formula>
    </cfRule>
  </conditionalFormatting>
  <printOptions horizontalCentered="1"/>
  <pageMargins left="0.39370078740157483" right="0.39370078740157483" top="0.81" bottom="0.76" header="0.52" footer="0.31496062992125984"/>
  <pageSetup paperSize="9" scale="38" fitToHeight="23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нмцк</vt:lpstr>
      <vt:lpstr>нмцк!Область_печати</vt:lpstr>
    </vt:vector>
  </TitlesOfParts>
  <Company>RDKB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Чернышёва Анна Игоревна</dc:creator>
  <cp:lastModifiedBy>Бачеева Наталья Михайловна</cp:lastModifiedBy>
  <cp:lastPrinted>2020-11-19T13:38:08Z</cp:lastPrinted>
  <dcterms:created xsi:type="dcterms:W3CDTF">2014-07-03T10:53:02Z</dcterms:created>
  <dcterms:modified xsi:type="dcterms:W3CDTF">2026-09-02T04:00:42Z</dcterms:modified>
</cp:coreProperties>
</file>