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dontsov\Desktop\"/>
    </mc:Choice>
  </mc:AlternateContent>
  <xr:revisionPtr revIDLastSave="0" documentId="13_ncr:1_{CE07FBE3-7CE6-43A5-985E-B1864E7AA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НМЦК" sheetId="1" r:id="rId1"/>
  </sheets>
  <calcPr calcId="181029"/>
</workbook>
</file>

<file path=xl/calcChain.xml><?xml version="1.0" encoding="utf-8"?>
<calcChain xmlns="http://schemas.openxmlformats.org/spreadsheetml/2006/main">
  <c r="K8" i="1" l="1"/>
  <c r="L8" i="1" s="1"/>
  <c r="J8" i="1"/>
  <c r="I8" i="1"/>
  <c r="H8" i="1"/>
  <c r="K10" i="1"/>
  <c r="L10" i="1" s="1"/>
  <c r="K11" i="1"/>
  <c r="L11" i="1" s="1"/>
  <c r="K12" i="1"/>
  <c r="L12" i="1" s="1"/>
  <c r="H10" i="1"/>
  <c r="H11" i="1"/>
  <c r="H12" i="1"/>
  <c r="I10" i="1"/>
  <c r="I11" i="1"/>
  <c r="I12" i="1"/>
  <c r="J10" i="1"/>
  <c r="J11" i="1"/>
  <c r="J12" i="1"/>
  <c r="J13" i="1"/>
  <c r="K9" i="1"/>
  <c r="L9" i="1" s="1"/>
  <c r="K13" i="1"/>
  <c r="L13" i="1" s="1"/>
  <c r="K14" i="1"/>
  <c r="L14" i="1" s="1"/>
  <c r="H9" i="1"/>
  <c r="H13" i="1"/>
  <c r="H14" i="1"/>
  <c r="I9" i="1"/>
  <c r="I13" i="1"/>
  <c r="I14" i="1"/>
  <c r="J9" i="1"/>
  <c r="J14" i="1"/>
  <c r="K16" i="1"/>
  <c r="L16" i="1" s="1"/>
  <c r="K15" i="1"/>
  <c r="L15" i="1" s="1"/>
  <c r="Q8" i="1"/>
  <c r="P8" i="1"/>
  <c r="O8" i="1"/>
  <c r="N8" i="1"/>
  <c r="M8" i="1"/>
  <c r="Q16" i="1"/>
  <c r="P16" i="1"/>
  <c r="O16" i="1"/>
  <c r="N16" i="1"/>
  <c r="M16" i="1"/>
  <c r="Q15" i="1"/>
  <c r="P15" i="1"/>
  <c r="O15" i="1"/>
  <c r="N15" i="1"/>
  <c r="M15" i="1"/>
  <c r="J16" i="1"/>
  <c r="I16" i="1"/>
  <c r="H16" i="1"/>
  <c r="J15" i="1"/>
  <c r="I15" i="1"/>
  <c r="H15" i="1"/>
  <c r="I18" i="1" l="1"/>
  <c r="L18" i="1"/>
</calcChain>
</file>

<file path=xl/sharedStrings.xml><?xml version="1.0" encoding="utf-8"?>
<sst xmlns="http://schemas.openxmlformats.org/spreadsheetml/2006/main" count="47" uniqueCount="37">
  <si>
    <t>коэффициент вариации</t>
  </si>
  <si>
    <t>среднее арифметическое знач</t>
  </si>
  <si>
    <t>Количество коммерческих предложений</t>
  </si>
  <si>
    <t>среднее квадратичное отклонение</t>
  </si>
  <si>
    <t>Коммерч. Предл. №1</t>
  </si>
  <si>
    <t>Коммерч. Предл. №2</t>
  </si>
  <si>
    <t>Коммерч. Предл. №3</t>
  </si>
  <si>
    <t>№ п/п</t>
  </si>
  <si>
    <t>Количество товара, работы, услуги</t>
  </si>
  <si>
    <t>ед. измерения</t>
  </si>
  <si>
    <t>НМЦК ТРУ</t>
  </si>
  <si>
    <t>ИТОГО:</t>
  </si>
  <si>
    <t>Х</t>
  </si>
  <si>
    <t xml:space="preserve">Дата подготовки обоснования НМЦК: </t>
  </si>
  <si>
    <t>X</t>
  </si>
  <si>
    <t>КП1*кол</t>
  </si>
  <si>
    <t>КП2*кол</t>
  </si>
  <si>
    <t>КП3*кол</t>
  </si>
  <si>
    <t>КП4*кол</t>
  </si>
  <si>
    <t>КП5*кол</t>
  </si>
  <si>
    <t xml:space="preserve">Обоснование цены контракта произведено методом сопоставимых рыночных цен (анализа рынка) с применением формул, согласно методическим рекомендациям, утвержденным Приказом Министерства экономического развития Российской Федерации от 02.10.2013 г. № 567 «Об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исполнителем)». </t>
  </si>
  <si>
    <t>Расчет НМЦК:</t>
  </si>
  <si>
    <t xml:space="preserve">Ф. И. О. исполнителя: </t>
  </si>
  <si>
    <t>Наименование, основные характеристики объекта закупки</t>
  </si>
  <si>
    <t>кг</t>
  </si>
  <si>
    <t>Творог с жирностью не менее 5 %</t>
  </si>
  <si>
    <t>Яйцо куриное 1с</t>
  </si>
  <si>
    <t>шт</t>
  </si>
  <si>
    <t>Обоснование начальной (максимальной) цены контракта, заключаемого с исполнителем на поставку продуктов питания</t>
  </si>
  <si>
    <t>Масло сливочное с жирностью не менее 72 %</t>
  </si>
  <si>
    <t xml:space="preserve">Сухофрукты </t>
  </si>
  <si>
    <t>Горчичный порошок</t>
  </si>
  <si>
    <t>Крахмал картофельный</t>
  </si>
  <si>
    <t>Лавровый лист</t>
  </si>
  <si>
    <t>Кисель витаминизированный</t>
  </si>
  <si>
    <t>Дрожжи</t>
  </si>
  <si>
    <t>С.Н. Донцов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</si>
</sst>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6B8B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3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top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4" fontId="2" fillId="5" borderId="5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Protection="1">
      <protection locked="0"/>
    </xf>
    <xf numFmtId="4" fontId="2" fillId="0" borderId="6" xfId="0" applyNumberFormat="1" applyFont="1" applyBorder="1" applyAlignment="1" applyProtection="1">
      <alignment horizontal="center" vertical="top"/>
      <protection locked="0"/>
    </xf>
    <xf numFmtId="4" fontId="2" fillId="0" borderId="4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5"/>
  <sheetViews>
    <sheetView tabSelected="1" workbookViewId="0">
      <selection activeCell="U8" sqref="U8"/>
    </sheetView>
  </sheetViews>
  <sheetFormatPr defaultRowHeight="15" x14ac:dyDescent="0.25"/>
  <cols>
    <col min="1" max="1" width="5.7109375" style="3" customWidth="1"/>
    <col min="2" max="2" width="39.140625" style="1" customWidth="1"/>
    <col min="3" max="3" width="15.140625" style="1" customWidth="1"/>
    <col min="4" max="4" width="10.7109375" style="2" customWidth="1"/>
    <col min="5" max="5" width="11.5703125" style="1" customWidth="1"/>
    <col min="6" max="6" width="12.85546875" style="1" customWidth="1"/>
    <col min="7" max="7" width="10.85546875" style="1" customWidth="1"/>
    <col min="8" max="8" width="14.7109375" style="1" customWidth="1"/>
    <col min="9" max="9" width="13.85546875" style="1" customWidth="1"/>
    <col min="10" max="10" width="13" style="1" customWidth="1"/>
    <col min="11" max="11" width="14.28515625" style="1" customWidth="1"/>
    <col min="12" max="12" width="12.42578125" style="1" customWidth="1"/>
    <col min="13" max="17" width="0" style="1" hidden="1" customWidth="1"/>
    <col min="18" max="16384" width="9.140625" style="1"/>
  </cols>
  <sheetData>
    <row r="2" spans="1:17" ht="38.25" customHeight="1" x14ac:dyDescent="0.25"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6" customHeight="1" x14ac:dyDescent="0.25">
      <c r="F3" s="23"/>
      <c r="G3" s="23"/>
      <c r="H3" s="23"/>
      <c r="I3" s="23"/>
      <c r="J3" s="23"/>
      <c r="K3" s="23"/>
      <c r="L3" s="23"/>
    </row>
    <row r="4" spans="1:17" ht="54" customHeight="1" x14ac:dyDescent="0.25">
      <c r="B4" s="33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7" x14ac:dyDescent="0.25">
      <c r="B5" s="1" t="s">
        <v>21</v>
      </c>
    </row>
    <row r="6" spans="1:17" s="6" customFormat="1" ht="51" customHeight="1" x14ac:dyDescent="0.25">
      <c r="A6" s="5" t="s">
        <v>7</v>
      </c>
      <c r="B6" s="28" t="s">
        <v>23</v>
      </c>
      <c r="C6" s="5" t="s">
        <v>8</v>
      </c>
      <c r="D6" s="5" t="s">
        <v>9</v>
      </c>
      <c r="E6" s="5" t="s">
        <v>4</v>
      </c>
      <c r="F6" s="5" t="s">
        <v>5</v>
      </c>
      <c r="G6" s="5" t="s">
        <v>6</v>
      </c>
      <c r="H6" s="24" t="s">
        <v>3</v>
      </c>
      <c r="I6" s="24" t="s">
        <v>0</v>
      </c>
      <c r="J6" s="24" t="s">
        <v>1</v>
      </c>
      <c r="K6" s="24" t="s">
        <v>2</v>
      </c>
      <c r="L6" s="24" t="s">
        <v>10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</row>
    <row r="7" spans="1:17" s="4" customFormat="1" ht="20.25" customHeight="1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8">
        <v>6</v>
      </c>
      <c r="G7" s="8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spans="1:17" x14ac:dyDescent="0.25">
      <c r="A8" s="9">
        <v>1</v>
      </c>
      <c r="B8" s="10" t="s">
        <v>35</v>
      </c>
      <c r="C8" s="11">
        <v>30</v>
      </c>
      <c r="D8" s="12" t="s">
        <v>24</v>
      </c>
      <c r="E8" s="13">
        <v>320</v>
      </c>
      <c r="F8" s="14">
        <v>300</v>
      </c>
      <c r="G8" s="15">
        <v>295</v>
      </c>
      <c r="H8" s="25">
        <f t="shared" ref="H8:H14" si="0">IF(ISERROR(SQRT(VARP(E8:G8))),"",SQRT(VARP(E8:G8)))</f>
        <v>10.801234497346433</v>
      </c>
      <c r="I8" s="26">
        <f t="shared" ref="I8:I14" si="1">IF(ISERROR(STDEVPA(E8:G8)/(SUM(E8:G8)/COUNTIF(E8:G8,"&gt;0"))*100)=TRUE,"",STDEVPA(E8:G8)/(SUM(E8:G8)/COUNTIF(E8:G8,"&gt;0"))*100)</f>
        <v>3.5413883597857159</v>
      </c>
      <c r="J8" s="26">
        <f t="shared" ref="J8:J14" si="2">IF(ISERROR(AVERAGE(E8:G8))=TRUE,"",AVERAGE(E8:G8))</f>
        <v>305</v>
      </c>
      <c r="K8" s="27">
        <f t="shared" ref="K8:K14" si="3">IF(COUNTIF(E8:G8,"&gt;0")&gt;0,COUNTIF(E8:G8,"&gt;0"),"")</f>
        <v>3</v>
      </c>
      <c r="L8" s="26">
        <f t="shared" ref="L8:L14" si="4">IF(ISERROR(C8/K8*SUM(E8:G8))=TRUE,"",C8/K8*SUM(E8:G8))</f>
        <v>9150</v>
      </c>
      <c r="M8" s="16">
        <f>C8*E8</f>
        <v>9600</v>
      </c>
      <c r="N8" s="16">
        <f>C8*F8</f>
        <v>9000</v>
      </c>
      <c r="O8" s="16">
        <f>C8*G8</f>
        <v>8850</v>
      </c>
      <c r="P8" s="16" t="e">
        <f>C8*#REF!</f>
        <v>#REF!</v>
      </c>
      <c r="Q8" s="16" t="e">
        <f>C8*#REF!</f>
        <v>#REF!</v>
      </c>
    </row>
    <row r="9" spans="1:17" ht="30" x14ac:dyDescent="0.25">
      <c r="A9" s="9">
        <v>2</v>
      </c>
      <c r="B9" s="10" t="s">
        <v>29</v>
      </c>
      <c r="C9" s="11">
        <v>10</v>
      </c>
      <c r="D9" s="12" t="s">
        <v>24</v>
      </c>
      <c r="E9" s="17">
        <v>870</v>
      </c>
      <c r="F9" s="30">
        <v>810</v>
      </c>
      <c r="G9" s="31">
        <v>900</v>
      </c>
      <c r="H9" s="25">
        <f t="shared" si="0"/>
        <v>37.416573867739416</v>
      </c>
      <c r="I9" s="26">
        <f t="shared" si="1"/>
        <v>4.3507644032255133</v>
      </c>
      <c r="J9" s="26">
        <f t="shared" si="2"/>
        <v>860</v>
      </c>
      <c r="K9" s="27">
        <f t="shared" si="3"/>
        <v>3</v>
      </c>
      <c r="L9" s="26">
        <f t="shared" si="4"/>
        <v>8600</v>
      </c>
      <c r="M9" s="16"/>
      <c r="N9" s="16"/>
      <c r="O9" s="16"/>
      <c r="P9" s="16"/>
      <c r="Q9" s="16"/>
    </row>
    <row r="10" spans="1:17" x14ac:dyDescent="0.25">
      <c r="A10" s="9">
        <v>3</v>
      </c>
      <c r="B10" s="10" t="s">
        <v>31</v>
      </c>
      <c r="C10" s="11">
        <v>5</v>
      </c>
      <c r="D10" s="12" t="s">
        <v>24</v>
      </c>
      <c r="E10" s="17">
        <v>120</v>
      </c>
      <c r="F10" s="30">
        <v>150</v>
      </c>
      <c r="G10" s="31">
        <v>135</v>
      </c>
      <c r="H10" s="25">
        <f t="shared" si="0"/>
        <v>12.24744871391589</v>
      </c>
      <c r="I10" s="26">
        <f t="shared" si="1"/>
        <v>9.0721842325302902</v>
      </c>
      <c r="J10" s="26">
        <f t="shared" si="2"/>
        <v>135</v>
      </c>
      <c r="K10" s="27">
        <f t="shared" si="3"/>
        <v>3</v>
      </c>
      <c r="L10" s="26">
        <f t="shared" si="4"/>
        <v>675</v>
      </c>
      <c r="M10" s="16"/>
      <c r="N10" s="16"/>
      <c r="O10" s="16"/>
      <c r="P10" s="16"/>
      <c r="Q10" s="16"/>
    </row>
    <row r="11" spans="1:17" x14ac:dyDescent="0.25">
      <c r="A11" s="9">
        <v>4</v>
      </c>
      <c r="B11" s="10" t="s">
        <v>32</v>
      </c>
      <c r="C11" s="11">
        <v>5</v>
      </c>
      <c r="D11" s="12" t="s">
        <v>24</v>
      </c>
      <c r="E11" s="17">
        <v>90</v>
      </c>
      <c r="F11" s="30">
        <v>120</v>
      </c>
      <c r="G11" s="31">
        <v>105</v>
      </c>
      <c r="H11" s="25">
        <f t="shared" si="0"/>
        <v>12.24744871391589</v>
      </c>
      <c r="I11" s="26">
        <f t="shared" si="1"/>
        <v>11.664236870396087</v>
      </c>
      <c r="J11" s="26">
        <f t="shared" si="2"/>
        <v>105</v>
      </c>
      <c r="K11" s="27">
        <f t="shared" si="3"/>
        <v>3</v>
      </c>
      <c r="L11" s="26">
        <f t="shared" si="4"/>
        <v>525</v>
      </c>
      <c r="M11" s="16"/>
      <c r="N11" s="16"/>
      <c r="O11" s="16"/>
      <c r="P11" s="16"/>
      <c r="Q11" s="16"/>
    </row>
    <row r="12" spans="1:17" x14ac:dyDescent="0.25">
      <c r="A12" s="9">
        <v>5</v>
      </c>
      <c r="B12" s="10" t="s">
        <v>33</v>
      </c>
      <c r="C12" s="11">
        <v>3</v>
      </c>
      <c r="D12" s="12" t="s">
        <v>24</v>
      </c>
      <c r="E12" s="17">
        <v>990</v>
      </c>
      <c r="F12" s="30">
        <v>1100</v>
      </c>
      <c r="G12" s="31">
        <v>1000</v>
      </c>
      <c r="H12" s="25">
        <f t="shared" si="0"/>
        <v>49.665548085837798</v>
      </c>
      <c r="I12" s="26">
        <f t="shared" si="1"/>
        <v>4.8218978724114372</v>
      </c>
      <c r="J12" s="26">
        <f t="shared" si="2"/>
        <v>1030</v>
      </c>
      <c r="K12" s="27">
        <f t="shared" si="3"/>
        <v>3</v>
      </c>
      <c r="L12" s="26">
        <f t="shared" si="4"/>
        <v>3090</v>
      </c>
      <c r="M12" s="16"/>
      <c r="N12" s="16"/>
      <c r="O12" s="16"/>
      <c r="P12" s="16"/>
      <c r="Q12" s="16"/>
    </row>
    <row r="13" spans="1:17" x14ac:dyDescent="0.25">
      <c r="A13" s="9">
        <v>6</v>
      </c>
      <c r="B13" s="10" t="s">
        <v>34</v>
      </c>
      <c r="C13" s="11">
        <v>150</v>
      </c>
      <c r="D13" s="12" t="s">
        <v>24</v>
      </c>
      <c r="E13" s="17">
        <v>90</v>
      </c>
      <c r="F13" s="30">
        <v>90</v>
      </c>
      <c r="G13" s="31">
        <v>105</v>
      </c>
      <c r="H13" s="25">
        <f t="shared" si="0"/>
        <v>7.0710678118654755</v>
      </c>
      <c r="I13" s="26">
        <f t="shared" si="1"/>
        <v>7.4432292756478695</v>
      </c>
      <c r="J13" s="26">
        <f>IF(ISERROR(AVERAGE(E13:G13))=TRUE,"",AVERAGE(E13:G13))</f>
        <v>95</v>
      </c>
      <c r="K13" s="27">
        <f t="shared" si="3"/>
        <v>3</v>
      </c>
      <c r="L13" s="26">
        <f t="shared" si="4"/>
        <v>14250</v>
      </c>
      <c r="M13" s="16"/>
      <c r="N13" s="16"/>
      <c r="O13" s="16"/>
      <c r="P13" s="16"/>
      <c r="Q13" s="16"/>
    </row>
    <row r="14" spans="1:17" x14ac:dyDescent="0.25">
      <c r="A14" s="9">
        <v>7</v>
      </c>
      <c r="B14" s="10" t="s">
        <v>30</v>
      </c>
      <c r="C14" s="11">
        <v>30</v>
      </c>
      <c r="D14" s="12" t="s">
        <v>24</v>
      </c>
      <c r="E14" s="17">
        <v>110</v>
      </c>
      <c r="F14" s="30">
        <v>115</v>
      </c>
      <c r="G14" s="31">
        <v>105</v>
      </c>
      <c r="H14" s="25">
        <f t="shared" si="0"/>
        <v>4.0824829046386304</v>
      </c>
      <c r="I14" s="26">
        <f t="shared" si="1"/>
        <v>3.7113480951260276</v>
      </c>
      <c r="J14" s="26">
        <f t="shared" si="2"/>
        <v>110</v>
      </c>
      <c r="K14" s="27">
        <f t="shared" si="3"/>
        <v>3</v>
      </c>
      <c r="L14" s="26">
        <f t="shared" si="4"/>
        <v>3300</v>
      </c>
      <c r="M14" s="16"/>
      <c r="N14" s="16"/>
      <c r="O14" s="16"/>
      <c r="P14" s="16"/>
      <c r="Q14" s="16"/>
    </row>
    <row r="15" spans="1:17" x14ac:dyDescent="0.25">
      <c r="A15" s="9">
        <v>8</v>
      </c>
      <c r="B15" s="10" t="s">
        <v>25</v>
      </c>
      <c r="C15" s="11">
        <v>10</v>
      </c>
      <c r="D15" s="12" t="s">
        <v>24</v>
      </c>
      <c r="E15" s="17">
        <v>360</v>
      </c>
      <c r="F15" s="17">
        <v>345</v>
      </c>
      <c r="G15" s="17">
        <v>345</v>
      </c>
      <c r="H15" s="25">
        <f>IF(ISERROR(SQRT(VARP(E15:G15))),"",SQRT(VARP(E15:G15)))</f>
        <v>7.0710678118654755</v>
      </c>
      <c r="I15" s="26">
        <f>IF(ISERROR(STDEVPA(E15:G15)/(SUM(E15:G15)/COUNTIF(E15:G15,"&gt;0"))*100)=TRUE,"",STDEVPA(E15:G15)/(SUM(E15:G15)/COUNTIF(E15:G15,"&gt;0"))*100)</f>
        <v>2.0203050891044216</v>
      </c>
      <c r="J15" s="26">
        <f>IF(ISERROR(AVERAGE(E15:G15))=TRUE,"",AVERAGE(E15:G15))</f>
        <v>350</v>
      </c>
      <c r="K15" s="27">
        <f>IF(COUNTIF(E15:G15,"&gt;0")&gt;0,COUNTIF(E15:G15,"&gt;0"),"")</f>
        <v>3</v>
      </c>
      <c r="L15" s="26">
        <f>IF(ISERROR(C15/K15*SUM(E15:G15))=TRUE,"",C15/K15*SUM(E15:G15))</f>
        <v>3500</v>
      </c>
      <c r="M15" s="16">
        <f>C15*E15</f>
        <v>3600</v>
      </c>
      <c r="N15" s="16">
        <f>C15*F15</f>
        <v>3450</v>
      </c>
      <c r="O15" s="16">
        <f>C15*G15</f>
        <v>3450</v>
      </c>
      <c r="P15" s="16" t="e">
        <f>C15*#REF!</f>
        <v>#REF!</v>
      </c>
      <c r="Q15" s="16" t="e">
        <f>C15*#REF!</f>
        <v>#REF!</v>
      </c>
    </row>
    <row r="16" spans="1:17" x14ac:dyDescent="0.25">
      <c r="A16" s="9">
        <v>9</v>
      </c>
      <c r="B16" s="10" t="s">
        <v>26</v>
      </c>
      <c r="C16" s="11">
        <v>2520</v>
      </c>
      <c r="D16" s="12" t="s">
        <v>27</v>
      </c>
      <c r="E16" s="13">
        <v>10</v>
      </c>
      <c r="F16" s="13">
        <v>10</v>
      </c>
      <c r="G16" s="13">
        <v>10</v>
      </c>
      <c r="H16" s="25">
        <f>IF(ISERROR(SQRT(VARP(E16:G16))),"",SQRT(VARP(E16:G16)))</f>
        <v>0</v>
      </c>
      <c r="I16" s="26">
        <f>IF(ISERROR(STDEVPA(E16:G16)/(SUM(E16:G16)/COUNTIF(E16:G16,"&gt;0"))*100)=TRUE,"",STDEVPA(E16:G16)/(SUM(E16:G16)/COUNTIF(E16:G16,"&gt;0"))*100)</f>
        <v>0</v>
      </c>
      <c r="J16" s="26">
        <f>IF(ISERROR(AVERAGE(E16:G16))=TRUE,"",AVERAGE(E16:G16))</f>
        <v>10</v>
      </c>
      <c r="K16" s="27">
        <f>IF(COUNTIF(E16:G16,"&gt;0")&gt;0,COUNTIF(E16:G16,"&gt;0"),"")</f>
        <v>3</v>
      </c>
      <c r="L16" s="26">
        <f>IF(ISERROR(C16/K16*SUM(E16:G16))=TRUE,"",C16/K16*SUM(E16:G16))</f>
        <v>25200</v>
      </c>
      <c r="M16" s="16">
        <f>C16*E16</f>
        <v>25200</v>
      </c>
      <c r="N16" s="16">
        <f>C16*F16</f>
        <v>25200</v>
      </c>
      <c r="O16" s="16">
        <f>C16*G16</f>
        <v>25200</v>
      </c>
      <c r="P16" s="16" t="e">
        <f>C16*#REF!</f>
        <v>#REF!</v>
      </c>
      <c r="Q16" s="16" t="e">
        <f>C16*#REF!</f>
        <v>#REF!</v>
      </c>
    </row>
    <row r="17" spans="1:17" x14ac:dyDescent="0.25">
      <c r="B17" s="16"/>
      <c r="C17" s="16"/>
      <c r="D17" s="1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32" t="s">
        <v>11</v>
      </c>
      <c r="B18" s="32"/>
      <c r="C18" s="19" t="s">
        <v>14</v>
      </c>
      <c r="D18" s="19" t="s">
        <v>12</v>
      </c>
      <c r="E18" s="26"/>
      <c r="F18" s="26"/>
      <c r="G18" s="26"/>
      <c r="H18" s="19" t="s">
        <v>12</v>
      </c>
      <c r="I18" s="26">
        <f>IF(ISERROR(AVERAGE(I8:I17))=TRUE,"",AVERAGE(I8:I17))</f>
        <v>5.1805949109141496</v>
      </c>
      <c r="J18" s="19" t="s">
        <v>12</v>
      </c>
      <c r="K18" s="19" t="s">
        <v>12</v>
      </c>
      <c r="L18" s="26">
        <f>IF(SUM(L8:L17)=0,"",SUM(L8:L17))</f>
        <v>68290</v>
      </c>
      <c r="M18" s="16"/>
      <c r="N18" s="16"/>
      <c r="O18" s="16"/>
      <c r="P18" s="16"/>
      <c r="Q18" s="16"/>
    </row>
    <row r="19" spans="1:17" x14ac:dyDescent="0.25">
      <c r="B19" s="1" t="s">
        <v>13</v>
      </c>
      <c r="C19" s="29">
        <v>46162</v>
      </c>
    </row>
    <row r="20" spans="1:17" x14ac:dyDescent="0.25">
      <c r="D20" s="1"/>
    </row>
    <row r="21" spans="1:17" x14ac:dyDescent="0.25">
      <c r="B21" s="1" t="s">
        <v>22</v>
      </c>
      <c r="C21" s="1" t="s">
        <v>36</v>
      </c>
      <c r="D21" s="36"/>
      <c r="E21" s="36"/>
      <c r="F21" s="36"/>
      <c r="G21" s="36"/>
      <c r="H21" s="36"/>
      <c r="I21" s="36"/>
      <c r="J21" s="36"/>
      <c r="K21" s="36"/>
      <c r="L21" s="36"/>
    </row>
    <row r="23" spans="1:17" ht="17.25" customHeight="1" x14ac:dyDescent="0.25">
      <c r="B23" s="20"/>
      <c r="C23" s="20"/>
      <c r="D23" s="21"/>
      <c r="E23" s="20"/>
      <c r="F23" s="20"/>
      <c r="G23" s="20"/>
    </row>
    <row r="24" spans="1:17" x14ac:dyDescent="0.25">
      <c r="B24" s="22"/>
    </row>
    <row r="25" spans="1:17" x14ac:dyDescent="0.25">
      <c r="B25" s="22"/>
    </row>
  </sheetData>
  <sheetProtection formatCells="0" formatColumns="0" insertRows="0" deleteRows="0"/>
  <mergeCells count="4">
    <mergeCell ref="A18:B18"/>
    <mergeCell ref="B4:M4"/>
    <mergeCell ref="B2:L2"/>
    <mergeCell ref="D21:L21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StarodubtsevaEN</dc:creator>
  <cp:lastModifiedBy>Сергей Н. Донцов</cp:lastModifiedBy>
  <cp:lastPrinted>2026-05-21T14:16:36Z</cp:lastPrinted>
  <dcterms:created xsi:type="dcterms:W3CDTF">2014-02-24T03:58:15Z</dcterms:created>
  <dcterms:modified xsi:type="dcterms:W3CDTF">2026-05-21T14:16:45Z</dcterms:modified>
</cp:coreProperties>
</file>