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fqpf7m6tqlu\общак\2026\ЕАТ.РФ\Стоматологические расходные материалы\"/>
    </mc:Choice>
  </mc:AlternateContent>
  <xr:revisionPtr revIDLastSave="0" documentId="13_ncr:1_{2DFD6D1F-DB44-460E-BC32-81CFFC505B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" i="6" l="1"/>
  <c r="P6" i="6" s="1"/>
  <c r="O7" i="6"/>
  <c r="P7" i="6" s="1"/>
  <c r="O8" i="6"/>
  <c r="P8" i="6" s="1"/>
  <c r="O9" i="6"/>
  <c r="P9" i="6" s="1"/>
  <c r="O10" i="6"/>
  <c r="P10" i="6" s="1"/>
  <c r="O11" i="6"/>
  <c r="P11" i="6" s="1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K6" i="6"/>
  <c r="M6" i="6" s="1"/>
  <c r="N6" i="6" s="1"/>
  <c r="K7" i="6"/>
  <c r="M7" i="6" s="1"/>
  <c r="N7" i="6" s="1"/>
  <c r="K8" i="6"/>
  <c r="M8" i="6" s="1"/>
  <c r="N8" i="6" s="1"/>
  <c r="K9" i="6"/>
  <c r="M9" i="6" s="1"/>
  <c r="N9" i="6" s="1"/>
  <c r="K10" i="6"/>
  <c r="M10" i="6" s="1"/>
  <c r="N10" i="6" s="1"/>
  <c r="K11" i="6"/>
  <c r="M11" i="6" s="1"/>
  <c r="N11" i="6" s="1"/>
  <c r="K12" i="6"/>
  <c r="M12" i="6" s="1"/>
  <c r="N12" i="6" s="1"/>
  <c r="K13" i="6"/>
  <c r="M13" i="6" s="1"/>
  <c r="N13" i="6" s="1"/>
  <c r="K14" i="6"/>
  <c r="M14" i="6" s="1"/>
  <c r="N14" i="6" s="1"/>
  <c r="K15" i="6"/>
  <c r="M15" i="6" s="1"/>
  <c r="N15" i="6" s="1"/>
  <c r="K16" i="6"/>
  <c r="M16" i="6" s="1"/>
  <c r="N16" i="6" s="1"/>
  <c r="K17" i="6"/>
  <c r="M17" i="6" s="1"/>
  <c r="N17" i="6" s="1"/>
  <c r="K18" i="6"/>
  <c r="M18" i="6" s="1"/>
  <c r="N18" i="6" s="1"/>
  <c r="K19" i="6"/>
  <c r="M19" i="6" s="1"/>
  <c r="N19" i="6" s="1"/>
  <c r="K20" i="6"/>
  <c r="M20" i="6" s="1"/>
  <c r="N20" i="6" s="1"/>
  <c r="K21" i="6"/>
  <c r="M21" i="6" s="1"/>
  <c r="N21" i="6" s="1"/>
  <c r="K22" i="6"/>
  <c r="M22" i="6" s="1"/>
  <c r="N22" i="6" s="1"/>
  <c r="K23" i="6"/>
  <c r="M23" i="6" s="1"/>
  <c r="N23" i="6" s="1"/>
  <c r="K24" i="6"/>
  <c r="M24" i="6" s="1"/>
  <c r="N24" i="6" s="1"/>
  <c r="K25" i="6"/>
  <c r="M25" i="6" s="1"/>
  <c r="N25" i="6" s="1"/>
  <c r="K26" i="6"/>
  <c r="M26" i="6" s="1"/>
  <c r="N26" i="6" s="1"/>
  <c r="K27" i="6"/>
  <c r="M27" i="6" s="1"/>
  <c r="N27" i="6" s="1"/>
  <c r="K28" i="6"/>
  <c r="M28" i="6" s="1"/>
  <c r="N28" i="6" s="1"/>
  <c r="K29" i="6"/>
  <c r="M29" i="6" s="1"/>
  <c r="N29" i="6" s="1"/>
  <c r="K30" i="6"/>
  <c r="M30" i="6" s="1"/>
  <c r="N30" i="6" s="1"/>
  <c r="K31" i="6"/>
  <c r="M31" i="6" s="1"/>
  <c r="N31" i="6" s="1"/>
  <c r="K32" i="6"/>
  <c r="M32" i="6" s="1"/>
  <c r="N32" i="6" s="1"/>
  <c r="K33" i="6"/>
  <c r="M33" i="6" s="1"/>
  <c r="N33" i="6" s="1"/>
  <c r="K34" i="6"/>
  <c r="M34" i="6" s="1"/>
  <c r="N34" i="6" s="1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D3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O5" i="6" l="1"/>
  <c r="P5" i="6" s="1"/>
  <c r="K5" i="6"/>
  <c r="M5" i="6" s="1"/>
  <c r="N5" i="6" s="1"/>
  <c r="J5" i="6"/>
  <c r="H5" i="6"/>
  <c r="F5" i="6"/>
  <c r="F35" i="6" l="1"/>
  <c r="P35" i="6" s="1"/>
  <c r="H35" i="6"/>
  <c r="J35" i="6"/>
</calcChain>
</file>

<file path=xl/sharedStrings.xml><?xml version="1.0" encoding="utf-8"?>
<sst xmlns="http://schemas.openxmlformats.org/spreadsheetml/2006/main" count="82" uniqueCount="54">
  <si>
    <t>Цена за единицу товара, руб.</t>
  </si>
  <si>
    <t xml:space="preserve">σ
</t>
  </si>
  <si>
    <t>Ед. изм.</t>
  </si>
  <si>
    <t xml:space="preserve">Коэф-т вариации, %
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</si>
  <si>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</si>
  <si>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</si>
  <si>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</si>
  <si>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</si>
  <si>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</si>
  <si>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НМЦД по МИН. руб.</t>
  </si>
  <si>
    <t>Сумма
Исполнитель №1</t>
  </si>
  <si>
    <t>Сумма
Исполнитель №2</t>
  </si>
  <si>
    <t>Сумма
Исполнитель №3</t>
  </si>
  <si>
    <t>ИТОГО:</t>
  </si>
  <si>
    <t>Цена за единицу, руб.</t>
  </si>
  <si>
    <t>Сумма, руб.</t>
  </si>
  <si>
    <t>шт</t>
  </si>
  <si>
    <t>№
п/п</t>
  </si>
  <si>
    <t>Наименование товара/работ/услуг
ОКПД2</t>
  </si>
  <si>
    <t>Кол-во ед.</t>
  </si>
  <si>
    <t>упак</t>
  </si>
  <si>
    <t>*или эквивалент</t>
  </si>
  <si>
    <t>Гемостатическая коллагеновая губка
21.20.24.161
Кубики: размером 1,0 × 1,0 × 1,0 см (±0,3 см). 
Цвет: светло-жёлтый
Запах: Отсутствует. 
Упаковка: Баночка, содержащая 30 губок, пропитанных соответствующим составом. 
Состав: йодоформ, эвгенол, тимол, лидокаин, кальция фосфат, прополис.</t>
  </si>
  <si>
    <t>Denfil KIT*
21.20.10.111
Стартовый набор светоотверждаемого микрогибридного композита.
Предназначен для прямой реставрации фронтальных и жевательных зубов, пломбирования полостей I–V классов по Блэку, устранения дефектов эмали и реставрации пришеечных эрозий. 
Содержание неорганического наполнителя: не менее 80% (массовая доля). 
Средний размер частиц: 0,04 мкм. 
Глубина наращивания: не более 2,5 мм. 
Время полимеризации: 20–30 секунд. 
Форма выпуска: Refill (шприц, 4 грамма). 
Рентгеноконтрастность: высокая
Комплектация набора:
5 шприцев по 4 г композита в оттенках A2, A3, A3,5, B2, B3
адгезив BC plus — 1 флакон по 5 мл
протравочный гель Denfil etchant — 1 флакон по 5 мл
канюли — 40 шт.
кисточки — 50 шт.
шкала расцветок — 1 шт.
гладилка пластмассовая — 1 шт.
палетка для замешивания — 1 шт.
полипанель для замешивания — 1 шт.</t>
  </si>
  <si>
    <t xml:space="preserve">Боры турбинные Meisinger*
32.50.11.110
801LG 016 FG 314
Тип: Алмазный бор
Форма рабочей части: Шаровидная
Диаметр рабочей части: 1,6 мм (0,1 мм в обозначении — 16)
Длина рабочей части: 1,6 мм
Хвостовик: Стандартный FG (ø 1,6 мм)
Абразивность: Крупное зерно (зелёный цвет маркировки)
Диапазон зернистости: 107–181 мкм. 
Максимальная скорость вращения: 160 000 об/мин. 
Автоклавируемость: Да. </t>
  </si>
  <si>
    <t>Боры турбинные Meisinger*
32.50.11.110
801G 018 FG XL 316
Тип: Алмазный бор
Форма рабочей части: Шаровидная
Диаметр рабочей части: 1,8 мм (0,1 мм в обозначении — 18). 
Хвостовик: Экстрадлинный FG XL (ø 1,6 мм)
Абразивность: Крупное зерно (зелёный цвет маркировки)
Диапазон зернистости: 107–181 мкм
Максимальная скорость вращения: 160 000 об/мин
Автоклавируемость: Да</t>
  </si>
  <si>
    <t>Бумага артикуляционная
32.50.11.190
Толщина листа: не менее 71 мкм
Форма выпуска: прямые полоски
Цвет красящего слоя: красно-синяя
Количество листов в упаковке: 12 (книжечки/блокноты с отрывными листами)</t>
  </si>
  <si>
    <t>Гель протравочный (4 шприца х 3 г) СтомаДент*
21.20.24.180
Назначение: Гель для обработки зуба (травления эмали и дентина) предназначен для протравливания эмали и дентина с целью создания микроретенционных пунктов и увеличения адгезии при работе с композитными пломбировочными материалами.
Объем: 3 мл
Процент кислоты: 35%
Тип кислоты: ортофосфорная кислота
Для травления: эмали и дентина
Упаковка: картонная коробка, 4 шпр х 3 мл</t>
  </si>
  <si>
    <t>Флюокаль гель
21.20.24.180
Форма выпуска: флакон / Гель
Объём: 125 мл
Активный компонент: Натрия фторид</t>
  </si>
  <si>
    <t>Дентин паста
21.20.24.180
Тип материала: временный пломбировочный материал
Основа: цинк‑сульфатный цемент на полимерной основе
Наличие эвгенола: отсутствует
Форма выпуска: готовая к применению однородная паста
Вкусы/ароматы: возможны варианты (вишня, мята, без запаха и т. д.).
Упаковка: флакон, 50 г.</t>
  </si>
  <si>
    <t>Диск полировочный Sof-lex*
32.50.11.190
Диаметр: не менее 9,5 мм 
Толщина основы: Нормальная
Абразивность: 4 степени
Материал: Полиэфирный пластик с абразивным покрытием из оксида алюминия
Фиксация на держателе: Диски прочно фиксируются на держателе и легко снимаются</t>
  </si>
  <si>
    <t>Форедент*
21.20.24.180
Форма выпуска: Порошок (40 г) и две жидкости по 25 г
Действующее вещество: Резорцин-формальдегид
Тип обтурации: Постоянная
Консистенция: Паста
Рентгеноконтрастность: Да
Дезинфицирующий эффект: Обладает постоянным бактерицидным и бактериостатическим действием, обеззараживает дентин даже в труднопроходимых частях каналов.
Упаковка: флакон с порошком 1 шт., 40 г, флаконы с жидкостью 2 шт., по 25 г.</t>
  </si>
  <si>
    <t>Карпульные иглы
32.50.11.190
Размер, мм: 0,3 х 35
Срез иглы покрыт силиконом: наличие
Стерильность данных игл гарантируется бумажной полоской, которой обернута защитная муфта.
Иглы одноразового использования: наличие
Различные типы и размеры игл для любых видов инъекционной анестезии в амбулаторной стоматологии: наличие
Европейский стандарт резьбы фиксирующей канюли (metric): наличие
Упаковка: картонная коробка, 100 шт.</t>
  </si>
  <si>
    <t>Клиник (паста для чистки и полировки)
21.20.24.180
Назначение: Профессиональная гигиеническая чистка и полировка зубов.
Характеристика:
Высокая чистящая и полирующая способность – снижение скорости появления нового налета.
Применима после процедуры чистки пескоструйным аппаратом.
Низкая абразивность (RDA=27).
Укрепление эмали и защита от кариеса благодаря содержанию фторида натрия.
Вкус: в ассортименте.
Упаковка: туба с пастой, 100 г</t>
  </si>
  <si>
    <t>Бор твердосплавный Meisinger HM1SQL018*
32.50.11.110
Диаметр (0,1 мм): 18
Материал: ТВС
Хвостовик: Стандартный RA (ø 2.35 mm)
Для углового наконечника: наличие 
Материал: карбид вольфрама</t>
  </si>
  <si>
    <t>Бор твердосплавный Meisinger HM1SQL016*
32.50.11.110
Диаметр (0,1 мм): 16
Материал: ТВС
Хвостовик: Стандартный RA (ø 2.35 mm)
Для углового наконечника: наличие 
Материал: карбид вольфрама</t>
  </si>
  <si>
    <t>Нить ретракционная ProfiCord X*
32.50.11.190
Характеристики:
Цвет: коричневая/желтая
Тип нити: пропитанная
Длина нити, см: 254
Состав нити: хлопок
Размер: 00
Пропитка: хлорид алюминий
Форма нити: вязаная
Упаковка: туба</t>
  </si>
  <si>
    <t>Гемостаб* 
21.20.10.111
Жидкость для остановки капиллярных кровотечений
Форма выпуска: жидкость
Объем, мл: 13
Упаковка: флакон в картонной упаковке</t>
  </si>
  <si>
    <t>БелСол №2*
21.20.10.111
Назначение: антибактериальный
Состав: раствор 2% хлоргексидина, концентрат
Объем, мл: флакон, 125
Концентрат: да
Содержание спирта: нет
Вкус: нейтральный
Фтор в составе: без фтора
Содержание хлоргексидина: с хлоргексидином</t>
  </si>
  <si>
    <t>Щетка полировочная Kagayaki Bowl*
32.50.11.190
Показания к применению:
Снятие зубного камня, налета.
Шлифование и полирование зубов.
Полировка дисперсионного слоя после пломбирования зубов.
Отсутствие блеска.
Состав:
Материал щетины: нейлон.
Материал держателя: нержавеющая сталь.
Упаковка
Щетка из нейлона Kagayaki bowl *(Чаша короткая H4) - 1 шт.</t>
  </si>
  <si>
    <t>Сингл Бонд 2*
21.20.10.111
Назначение: Снятие чувствительности при оголении корней зубов.
Объем, мл: флакон, 6
Поколение адгезива: 5 поколение
Тип протравки: тотальное протравливание
Тип отверждения: светоотверждаемый
Количество компонентов: однокомпонентный</t>
  </si>
  <si>
    <t>Эндометазон N*
21.20.24.180
Показания к применению:
Нерассасывающийся порошок, применяемый вместе с жидкостью для пломбирования каналов, для смешивания с жидким эндометазоном.
Форма выпуска: набор
Действующее вещество: эвгенол, оксид цинка
Тип обтурации: постоянная
Цвет: слоновая кость
Комплектность товара:
Эндометазон N набор / Endomethason N poudre, флакон 14 гр + 10 мл раствор</t>
  </si>
  <si>
    <t>Композитный материал для реставрации Эстелайт ОА 2*
21.20.24.180
Основные характеристики:
наполненность - 82% по весу;
усадка - 1,3% по объему;
компрессионная прочность - 400 Мпа;
прочность на изгиб - 115 Мпа;
время полимеризации - 10 сек;
рабочее время - 90 сек;
рентгеноконтрастность;
толщина слоя - не более 2 мм
Оттенок: A2O
Рентген-контрастные: да
Тип пломбирования: постоянное
Тип композита: микронаполненный
Опаковость: универсальный
Фтор в составе: без фтора
Тип отверждения: световой
Количество в упаковке: 1
Форма упаковки: шприц</t>
  </si>
  <si>
    <t>Композитный материал для реставрации Эстелайт ОА 3*
Основные характеристики:
наполненность - 82% по весу;
усадка - 1,3% по объему;
компрессионная прочность - 400 Мпа;
прочность на изгиб - 115 Мпа;
время полимеризации - 10 сек;
рабочее время - 90 сек;
рентгеноконтрастность;
толщина слоя - не более 2 мм.
Оттенок: A3O
Рентген-контрастные: да
Тип пломбирования: постоянное
Тип композита: микронаполненный
Опаковость: универсальный
Вес, гр: 3.8
Фтор в составе: без фтора
Количество в упаковке: 1
Форма упаковки: шприц
Тип отверждения: световой</t>
  </si>
  <si>
    <t>Композитный материал для реставрации Эстелайт ОА 3.5*
21.20.24.180
Основные характеристики: 
наполненность - 82% по весу;
усадка - 1,3% по объему;
компрессионная прочность - 400 Мпа;
прочность на изгиб - 115 Мпа;
время полимеризации - 10 сек;
рабочее время - 90 сек;
рентгеноконтрастность;
толщина слоя - не более 2 мм.
Рентген-контрастные: да
Тип пломбирования: постоянное
Тип композита: микронаполненный
Опаковость: универсальный
Фтор в составе: без фтора
Тип отверждения: световой
Количество шт в упаковке: 1
Форма упаковки: шприц
Оттенок: A3,5</t>
  </si>
  <si>
    <t>Композитный материал для реставрации Гармонайз A2E*
21.20.24.180
Описание: наногибридный универсальный композит
Цвет: A2E
Тип отверждения: световое
Тип композита: наногибридный
Тип оттенка: эмаль
Форма выпуска: шприц, 4 гр</t>
  </si>
  <si>
    <t>Композитный материал для реставрации Гармонайз A3E*
21.20.24.180
Описание: наногибридный универсальный композит
Цвет: A3
Тип отверждения: световое
Тип композита: наногибридный
Тип оттенка: эмаль
Форма выпуска: шприц, 4 гр</t>
  </si>
  <si>
    <t>Композитный материал для реставрации Гармонайз В1E*
21.20.24.180
Описание: наногибридный универсальный композит
Цвет: B1 Enamel
Тип отверждения: световое
Тип композита: наногибридный
Тип оттенка: эмаль
Форма выпуска: шприц, 4 гр</t>
  </si>
  <si>
    <t>Белодез*
21.20.24.180
Стоматологический материал «Белодез» на основе стабилизированного 3% раствора гипохлорита натрия предназначен для обработки каналов с диатермокоагуляцией пульпы или коагуляцией пульпы, а также для дезинфекции гуттаперчевых и металлических штифтов, ортопедических и ортодонтических конструкций и изделий перед их установкой в полость рта.
Состав: жидкость 3% (гипохлорит Na)
Объем, мл: флакон, 250</t>
  </si>
  <si>
    <t>Пульпосептин*
21.20.24.180
Описание: паста для антисептической обработки перед пломбированием
Содержит гидрокортизон и сульфат фрамицитина – антибиотика группы аминогликозидов, обычно не вызывающего аллергическую реакцию.
Назначение: для лечения травматического пульпита и в качестве временного вложения при лечении обострившихся периодонтитов.
Объем, мл: туба, 7,5</t>
  </si>
  <si>
    <t>Нон-Арсеник*
21.20.24.180
Материал стоматологический для девитализации пульпы зуба.
Показания:
девитализация пульпы без применения мышьяка;
дополнительное средство для девитализации с применением мышьяка при повторной процедуре.
Свойства:
Препарат содержит параформальдегид – сильный антисептик, который в высоких концентрациях вызывает некроз тканей.
Состав:
Параформальдегид: 2-Борнанон
Парахлорфенол: Лидокаин
Диметилсульфоксид: Глицерин дистиллированный
Волокнистый наполнитель: наличие
Форма выпуска: паста (стеклянная баночка), 6,5 г</t>
  </si>
  <si>
    <t>Игла эндодонтическая «GМG»* 
32.50.11.190
Длина иглы, мм: 32
Диаметр иглы, мм: 0,4
Размер: 27G
С щеточкой: без щеточки
Шприц в комплекте: да
Стерильность: наличие "Notched" одноразовые 
Упаковка: не менее 100 шт.</t>
  </si>
  <si>
    <t>Формирование НМЦД на закупку стоматологических расходных материалов</t>
  </si>
  <si>
    <t>"03"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</si>
</sst>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4" fontId="2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zoomScaleNormal="100" zoomScaleSheetLayoutView="140" workbookViewId="0">
      <selection activeCell="A37" sqref="A37:XFD39"/>
    </sheetView>
  </sheetViews>
  <sheetFormatPr defaultColWidth="8.85546875" defaultRowHeight="15.75" x14ac:dyDescent="0.25"/>
  <cols>
    <col min="1" max="1" width="6.7109375" style="2" bestFit="1" customWidth="1"/>
    <col min="2" max="2" width="66.140625" style="2" customWidth="1"/>
    <col min="3" max="3" width="8.85546875" style="3" bestFit="1" customWidth="1"/>
    <col min="4" max="4" width="10.85546875" style="3" customWidth="1"/>
    <col min="5" max="5" width="16.7109375" style="3" customWidth="1"/>
    <col min="6" max="6" width="16.140625" style="3" customWidth="1"/>
    <col min="7" max="7" width="15.85546875" style="3" customWidth="1"/>
    <col min="8" max="8" width="14.85546875" style="3" customWidth="1"/>
    <col min="9" max="9" width="15.140625" style="2" customWidth="1"/>
    <col min="10" max="10" width="16.140625" style="2" customWidth="1"/>
    <col min="11" max="11" width="10.42578125" style="2" customWidth="1"/>
    <col min="12" max="12" width="11.7109375" style="2" customWidth="1"/>
    <col min="13" max="13" width="7.85546875" style="2" customWidth="1"/>
    <col min="14" max="14" width="14" style="3" customWidth="1"/>
    <col min="15" max="15" width="10.140625" style="2" customWidth="1"/>
    <col min="16" max="16" width="15" style="2" customWidth="1"/>
    <col min="17" max="16384" width="8.85546875" style="2"/>
  </cols>
  <sheetData>
    <row r="1" spans="1:16" x14ac:dyDescent="0.25">
      <c r="A1" s="1"/>
      <c r="C1" s="2"/>
      <c r="D1" s="2"/>
      <c r="I1" s="3"/>
      <c r="J1" s="3"/>
      <c r="L1" s="2" t="s">
        <v>53</v>
      </c>
      <c r="N1" s="2"/>
      <c r="P1" s="3"/>
    </row>
    <row r="2" spans="1:16" ht="33" customHeight="1" x14ac:dyDescent="0.25">
      <c r="A2" s="1"/>
      <c r="B2" s="26" t="s">
        <v>52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22.5" customHeight="1" x14ac:dyDescent="0.25">
      <c r="A3" s="40" t="s">
        <v>17</v>
      </c>
      <c r="B3" s="42" t="s">
        <v>18</v>
      </c>
      <c r="C3" s="27" t="s">
        <v>2</v>
      </c>
      <c r="D3" s="29" t="s">
        <v>19</v>
      </c>
      <c r="E3" s="33" t="s">
        <v>0</v>
      </c>
      <c r="F3" s="34"/>
      <c r="G3" s="34"/>
      <c r="H3" s="34"/>
      <c r="I3" s="34"/>
      <c r="J3" s="35"/>
      <c r="K3" s="38" t="s">
        <v>8</v>
      </c>
      <c r="L3" s="38" t="s">
        <v>7</v>
      </c>
      <c r="M3" s="36" t="s">
        <v>1</v>
      </c>
      <c r="N3" s="38" t="s">
        <v>3</v>
      </c>
      <c r="O3" s="38" t="s">
        <v>9</v>
      </c>
      <c r="P3" s="40"/>
    </row>
    <row r="4" spans="1:16" ht="56.25" customHeight="1" x14ac:dyDescent="0.25">
      <c r="A4" s="41"/>
      <c r="B4" s="43"/>
      <c r="C4" s="28"/>
      <c r="D4" s="30"/>
      <c r="E4" s="4" t="s">
        <v>4</v>
      </c>
      <c r="F4" s="5" t="s">
        <v>10</v>
      </c>
      <c r="G4" s="4" t="s">
        <v>5</v>
      </c>
      <c r="H4" s="5" t="s">
        <v>11</v>
      </c>
      <c r="I4" s="4" t="s">
        <v>6</v>
      </c>
      <c r="J4" s="5" t="s">
        <v>12</v>
      </c>
      <c r="K4" s="39"/>
      <c r="L4" s="39"/>
      <c r="M4" s="37"/>
      <c r="N4" s="39"/>
      <c r="O4" s="6" t="s">
        <v>14</v>
      </c>
      <c r="P4" s="7" t="s">
        <v>15</v>
      </c>
    </row>
    <row r="5" spans="1:16" ht="409.5" customHeight="1" x14ac:dyDescent="0.25">
      <c r="A5" s="21">
        <v>1</v>
      </c>
      <c r="B5" s="8" t="s">
        <v>23</v>
      </c>
      <c r="C5" s="9" t="s">
        <v>20</v>
      </c>
      <c r="D5" s="10">
        <v>1</v>
      </c>
      <c r="E5" s="11">
        <v>6100</v>
      </c>
      <c r="F5" s="11">
        <f t="shared" ref="F5:F34" si="0">E5*D5</f>
        <v>6100</v>
      </c>
      <c r="G5" s="11">
        <v>6300</v>
      </c>
      <c r="H5" s="11">
        <f>D5*G5</f>
        <v>6300</v>
      </c>
      <c r="I5" s="11">
        <v>6350</v>
      </c>
      <c r="J5" s="11">
        <f t="shared" ref="J5:J34" si="1">I5*D5</f>
        <v>6350</v>
      </c>
      <c r="K5" s="12">
        <f t="shared" ref="K5:K34" si="2">(E5+G5+I5)/3</f>
        <v>6250</v>
      </c>
      <c r="L5" s="20">
        <v>3</v>
      </c>
      <c r="M5" s="11">
        <f t="shared" ref="M5" si="3">SQRT((POWER(E5-K5,2)+POWER(G5-K5,2)+POWER(I5-K5,2))/(L5-1))</f>
        <v>132.28756555322954</v>
      </c>
      <c r="N5" s="11">
        <f>100*(M5/K5)</f>
        <v>2.1166010488516727</v>
      </c>
      <c r="O5" s="11">
        <f>E5</f>
        <v>6100</v>
      </c>
      <c r="P5" s="11">
        <f>O5*D5</f>
        <v>6100</v>
      </c>
    </row>
    <row r="6" spans="1:16" ht="162.75" customHeight="1" x14ac:dyDescent="0.25">
      <c r="A6" s="23">
        <f>A5+1</f>
        <v>2</v>
      </c>
      <c r="B6" s="8" t="s">
        <v>22</v>
      </c>
      <c r="C6" s="9" t="s">
        <v>20</v>
      </c>
      <c r="D6" s="10">
        <v>3</v>
      </c>
      <c r="E6" s="11">
        <v>1100</v>
      </c>
      <c r="F6" s="11">
        <f t="shared" si="0"/>
        <v>3300</v>
      </c>
      <c r="G6" s="11">
        <v>1300</v>
      </c>
      <c r="H6" s="11">
        <f t="shared" ref="H6:H34" si="4">D6*G6</f>
        <v>3900</v>
      </c>
      <c r="I6" s="11">
        <v>1350</v>
      </c>
      <c r="J6" s="11">
        <f t="shared" si="1"/>
        <v>4050</v>
      </c>
      <c r="K6" s="12">
        <f t="shared" si="2"/>
        <v>1250</v>
      </c>
      <c r="L6" s="22">
        <v>3</v>
      </c>
      <c r="M6" s="11">
        <f t="shared" ref="M6:M34" si="5">SQRT((POWER(E6-K6,2)+POWER(G6-K6,2)+POWER(I6-K6,2))/(L6-1))</f>
        <v>132.28756555322954</v>
      </c>
      <c r="N6" s="11">
        <f t="shared" ref="N6:N34" si="6">100*(M6/K6)</f>
        <v>10.583005244258363</v>
      </c>
      <c r="O6" s="11">
        <f t="shared" ref="O6:O34" si="7">E6</f>
        <v>1100</v>
      </c>
      <c r="P6" s="11">
        <f t="shared" ref="P6:P34" si="8">O6*D6</f>
        <v>3300</v>
      </c>
    </row>
    <row r="7" spans="1:16" ht="210" customHeight="1" x14ac:dyDescent="0.25">
      <c r="A7" s="23">
        <f t="shared" ref="A7:A34" si="9">A6+1</f>
        <v>3</v>
      </c>
      <c r="B7" s="8" t="s">
        <v>24</v>
      </c>
      <c r="C7" s="9" t="s">
        <v>16</v>
      </c>
      <c r="D7" s="10">
        <v>30</v>
      </c>
      <c r="E7" s="11">
        <v>190</v>
      </c>
      <c r="F7" s="11">
        <f t="shared" si="0"/>
        <v>5700</v>
      </c>
      <c r="G7" s="11">
        <v>200</v>
      </c>
      <c r="H7" s="11">
        <f t="shared" si="4"/>
        <v>6000</v>
      </c>
      <c r="I7" s="11">
        <v>250</v>
      </c>
      <c r="J7" s="11">
        <f t="shared" si="1"/>
        <v>7500</v>
      </c>
      <c r="K7" s="12">
        <f t="shared" si="2"/>
        <v>213.33333333333334</v>
      </c>
      <c r="L7" s="22">
        <v>3</v>
      </c>
      <c r="M7" s="11">
        <f t="shared" si="5"/>
        <v>32.145502536643185</v>
      </c>
      <c r="N7" s="11">
        <f t="shared" si="6"/>
        <v>15.068204314051492</v>
      </c>
      <c r="O7" s="11">
        <f t="shared" si="7"/>
        <v>190</v>
      </c>
      <c r="P7" s="11">
        <f t="shared" si="8"/>
        <v>5700</v>
      </c>
    </row>
    <row r="8" spans="1:16" ht="190.5" customHeight="1" x14ac:dyDescent="0.25">
      <c r="A8" s="23">
        <f t="shared" si="9"/>
        <v>4</v>
      </c>
      <c r="B8" s="8" t="s">
        <v>25</v>
      </c>
      <c r="C8" s="9" t="s">
        <v>16</v>
      </c>
      <c r="D8" s="10">
        <v>30</v>
      </c>
      <c r="E8" s="11">
        <v>190</v>
      </c>
      <c r="F8" s="11">
        <f t="shared" si="0"/>
        <v>5700</v>
      </c>
      <c r="G8" s="11">
        <v>200</v>
      </c>
      <c r="H8" s="11">
        <f t="shared" si="4"/>
        <v>6000</v>
      </c>
      <c r="I8" s="11">
        <v>250</v>
      </c>
      <c r="J8" s="11">
        <f t="shared" si="1"/>
        <v>7500</v>
      </c>
      <c r="K8" s="12">
        <f t="shared" si="2"/>
        <v>213.33333333333334</v>
      </c>
      <c r="L8" s="22">
        <v>3</v>
      </c>
      <c r="M8" s="11">
        <f t="shared" si="5"/>
        <v>32.145502536643185</v>
      </c>
      <c r="N8" s="11">
        <f t="shared" si="6"/>
        <v>15.068204314051492</v>
      </c>
      <c r="O8" s="11">
        <f t="shared" si="7"/>
        <v>190</v>
      </c>
      <c r="P8" s="11">
        <f t="shared" si="8"/>
        <v>5700</v>
      </c>
    </row>
    <row r="9" spans="1:16" ht="114.75" customHeight="1" x14ac:dyDescent="0.25">
      <c r="A9" s="23">
        <f t="shared" si="9"/>
        <v>5</v>
      </c>
      <c r="B9" s="8" t="s">
        <v>26</v>
      </c>
      <c r="C9" s="9" t="s">
        <v>20</v>
      </c>
      <c r="D9" s="10">
        <v>20</v>
      </c>
      <c r="E9" s="11">
        <v>80</v>
      </c>
      <c r="F9" s="11">
        <f t="shared" si="0"/>
        <v>1600</v>
      </c>
      <c r="G9" s="11">
        <v>90</v>
      </c>
      <c r="H9" s="11">
        <f t="shared" si="4"/>
        <v>1800</v>
      </c>
      <c r="I9" s="11">
        <v>100</v>
      </c>
      <c r="J9" s="11">
        <f t="shared" si="1"/>
        <v>2000</v>
      </c>
      <c r="K9" s="12">
        <f t="shared" si="2"/>
        <v>90</v>
      </c>
      <c r="L9" s="22">
        <v>3</v>
      </c>
      <c r="M9" s="11">
        <f t="shared" si="5"/>
        <v>10</v>
      </c>
      <c r="N9" s="11">
        <f t="shared" si="6"/>
        <v>11.111111111111111</v>
      </c>
      <c r="O9" s="11">
        <f t="shared" si="7"/>
        <v>80</v>
      </c>
      <c r="P9" s="11">
        <f t="shared" si="8"/>
        <v>1600</v>
      </c>
    </row>
    <row r="10" spans="1:16" ht="207" customHeight="1" x14ac:dyDescent="0.25">
      <c r="A10" s="23">
        <f t="shared" si="9"/>
        <v>6</v>
      </c>
      <c r="B10" s="8" t="s">
        <v>27</v>
      </c>
      <c r="C10" s="9" t="s">
        <v>16</v>
      </c>
      <c r="D10" s="10">
        <v>8</v>
      </c>
      <c r="E10" s="11">
        <v>110</v>
      </c>
      <c r="F10" s="11">
        <f t="shared" si="0"/>
        <v>880</v>
      </c>
      <c r="G10" s="11">
        <v>120</v>
      </c>
      <c r="H10" s="11">
        <f t="shared" si="4"/>
        <v>960</v>
      </c>
      <c r="I10" s="11">
        <v>130</v>
      </c>
      <c r="J10" s="11">
        <f t="shared" si="1"/>
        <v>1040</v>
      </c>
      <c r="K10" s="12">
        <f t="shared" si="2"/>
        <v>120</v>
      </c>
      <c r="L10" s="22">
        <v>3</v>
      </c>
      <c r="M10" s="11">
        <f t="shared" si="5"/>
        <v>10</v>
      </c>
      <c r="N10" s="11">
        <f t="shared" si="6"/>
        <v>8.3333333333333321</v>
      </c>
      <c r="O10" s="11">
        <f t="shared" si="7"/>
        <v>110</v>
      </c>
      <c r="P10" s="11">
        <f t="shared" si="8"/>
        <v>880</v>
      </c>
    </row>
    <row r="11" spans="1:16" ht="99" customHeight="1" x14ac:dyDescent="0.25">
      <c r="A11" s="23">
        <f t="shared" si="9"/>
        <v>7</v>
      </c>
      <c r="B11" s="8" t="s">
        <v>28</v>
      </c>
      <c r="C11" s="9" t="s">
        <v>16</v>
      </c>
      <c r="D11" s="10">
        <v>1</v>
      </c>
      <c r="E11" s="11">
        <v>5550</v>
      </c>
      <c r="F11" s="11">
        <f t="shared" si="0"/>
        <v>5550</v>
      </c>
      <c r="G11" s="11">
        <v>5600</v>
      </c>
      <c r="H11" s="11">
        <f t="shared" si="4"/>
        <v>5600</v>
      </c>
      <c r="I11" s="11">
        <v>5700</v>
      </c>
      <c r="J11" s="11">
        <f t="shared" si="1"/>
        <v>5700</v>
      </c>
      <c r="K11" s="12">
        <f t="shared" si="2"/>
        <v>5616.666666666667</v>
      </c>
      <c r="L11" s="22">
        <v>3</v>
      </c>
      <c r="M11" s="11">
        <f t="shared" si="5"/>
        <v>76.376261582597337</v>
      </c>
      <c r="N11" s="11">
        <f t="shared" si="6"/>
        <v>1.3598147462776973</v>
      </c>
      <c r="O11" s="11">
        <f t="shared" si="7"/>
        <v>5550</v>
      </c>
      <c r="P11" s="11">
        <f t="shared" si="8"/>
        <v>5550</v>
      </c>
    </row>
    <row r="12" spans="1:16" ht="155.25" customHeight="1" x14ac:dyDescent="0.25">
      <c r="A12" s="23">
        <f t="shared" si="9"/>
        <v>8</v>
      </c>
      <c r="B12" s="8" t="s">
        <v>29</v>
      </c>
      <c r="C12" s="9" t="s">
        <v>16</v>
      </c>
      <c r="D12" s="10">
        <v>3</v>
      </c>
      <c r="E12" s="11">
        <v>150</v>
      </c>
      <c r="F12" s="11">
        <f t="shared" si="0"/>
        <v>450</v>
      </c>
      <c r="G12" s="11">
        <v>170</v>
      </c>
      <c r="H12" s="11">
        <f t="shared" si="4"/>
        <v>510</v>
      </c>
      <c r="I12" s="11">
        <v>190</v>
      </c>
      <c r="J12" s="11">
        <f t="shared" si="1"/>
        <v>570</v>
      </c>
      <c r="K12" s="12">
        <f t="shared" si="2"/>
        <v>170</v>
      </c>
      <c r="L12" s="22">
        <v>3</v>
      </c>
      <c r="M12" s="11">
        <f t="shared" si="5"/>
        <v>20</v>
      </c>
      <c r="N12" s="11">
        <f t="shared" si="6"/>
        <v>11.76470588235294</v>
      </c>
      <c r="O12" s="11">
        <f t="shared" si="7"/>
        <v>150</v>
      </c>
      <c r="P12" s="11">
        <f t="shared" si="8"/>
        <v>450</v>
      </c>
    </row>
    <row r="13" spans="1:16" ht="156.75" customHeight="1" x14ac:dyDescent="0.25">
      <c r="A13" s="23">
        <f t="shared" si="9"/>
        <v>9</v>
      </c>
      <c r="B13" s="8" t="s">
        <v>30</v>
      </c>
      <c r="C13" s="9" t="s">
        <v>20</v>
      </c>
      <c r="D13" s="10">
        <v>1</v>
      </c>
      <c r="E13" s="11">
        <v>2300</v>
      </c>
      <c r="F13" s="11">
        <f t="shared" si="0"/>
        <v>2300</v>
      </c>
      <c r="G13" s="11">
        <v>2400</v>
      </c>
      <c r="H13" s="11">
        <f t="shared" si="4"/>
        <v>2400</v>
      </c>
      <c r="I13" s="11">
        <v>2450</v>
      </c>
      <c r="J13" s="11">
        <f t="shared" si="1"/>
        <v>2450</v>
      </c>
      <c r="K13" s="12">
        <f t="shared" si="2"/>
        <v>2383.3333333333335</v>
      </c>
      <c r="L13" s="22">
        <v>3</v>
      </c>
      <c r="M13" s="11">
        <f t="shared" si="5"/>
        <v>76.376261582597337</v>
      </c>
      <c r="N13" s="11">
        <f t="shared" si="6"/>
        <v>3.2045983880810072</v>
      </c>
      <c r="O13" s="11">
        <f t="shared" si="7"/>
        <v>2300</v>
      </c>
      <c r="P13" s="11">
        <f t="shared" si="8"/>
        <v>2300</v>
      </c>
    </row>
    <row r="14" spans="1:16" ht="215.25" customHeight="1" x14ac:dyDescent="0.25">
      <c r="A14" s="23">
        <f t="shared" si="9"/>
        <v>10</v>
      </c>
      <c r="B14" s="8" t="s">
        <v>31</v>
      </c>
      <c r="C14" s="9" t="s">
        <v>20</v>
      </c>
      <c r="D14" s="10">
        <v>1</v>
      </c>
      <c r="E14" s="11">
        <v>1060</v>
      </c>
      <c r="F14" s="11">
        <f t="shared" si="0"/>
        <v>1060</v>
      </c>
      <c r="G14" s="11">
        <v>1100</v>
      </c>
      <c r="H14" s="11">
        <f t="shared" si="4"/>
        <v>1100</v>
      </c>
      <c r="I14" s="11">
        <v>1150</v>
      </c>
      <c r="J14" s="11">
        <f t="shared" si="1"/>
        <v>1150</v>
      </c>
      <c r="K14" s="12">
        <f t="shared" si="2"/>
        <v>1103.3333333333333</v>
      </c>
      <c r="L14" s="22">
        <v>3</v>
      </c>
      <c r="M14" s="11">
        <f t="shared" si="5"/>
        <v>45.09249752822894</v>
      </c>
      <c r="N14" s="11">
        <f t="shared" si="6"/>
        <v>4.0869333107156143</v>
      </c>
      <c r="O14" s="11">
        <f t="shared" si="7"/>
        <v>1060</v>
      </c>
      <c r="P14" s="11">
        <f t="shared" si="8"/>
        <v>1060</v>
      </c>
    </row>
    <row r="15" spans="1:16" ht="222" customHeight="1" x14ac:dyDescent="0.25">
      <c r="A15" s="23">
        <f t="shared" si="9"/>
        <v>11</v>
      </c>
      <c r="B15" s="8" t="s">
        <v>32</v>
      </c>
      <c r="C15" s="9" t="s">
        <v>20</v>
      </c>
      <c r="D15" s="10">
        <v>1</v>
      </c>
      <c r="E15" s="11">
        <v>420</v>
      </c>
      <c r="F15" s="11">
        <f t="shared" si="0"/>
        <v>420</v>
      </c>
      <c r="G15" s="11">
        <v>450</v>
      </c>
      <c r="H15" s="11">
        <f t="shared" si="4"/>
        <v>450</v>
      </c>
      <c r="I15" s="11">
        <v>500</v>
      </c>
      <c r="J15" s="11">
        <f t="shared" si="1"/>
        <v>500</v>
      </c>
      <c r="K15" s="12">
        <f t="shared" si="2"/>
        <v>456.66666666666669</v>
      </c>
      <c r="L15" s="22">
        <v>3</v>
      </c>
      <c r="M15" s="11">
        <f t="shared" si="5"/>
        <v>40.414518843273804</v>
      </c>
      <c r="N15" s="11">
        <f t="shared" si="6"/>
        <v>8.8498946372132412</v>
      </c>
      <c r="O15" s="11">
        <f t="shared" si="7"/>
        <v>420</v>
      </c>
      <c r="P15" s="11">
        <f t="shared" si="8"/>
        <v>420</v>
      </c>
    </row>
    <row r="16" spans="1:16" ht="112.5" customHeight="1" x14ac:dyDescent="0.25">
      <c r="A16" s="23">
        <f t="shared" si="9"/>
        <v>12</v>
      </c>
      <c r="B16" s="8" t="s">
        <v>34</v>
      </c>
      <c r="C16" s="9" t="s">
        <v>16</v>
      </c>
      <c r="D16" s="10">
        <v>20</v>
      </c>
      <c r="E16" s="11">
        <v>200</v>
      </c>
      <c r="F16" s="11">
        <f t="shared" si="0"/>
        <v>4000</v>
      </c>
      <c r="G16" s="11">
        <v>250</v>
      </c>
      <c r="H16" s="11">
        <f t="shared" si="4"/>
        <v>5000</v>
      </c>
      <c r="I16" s="11">
        <v>300</v>
      </c>
      <c r="J16" s="11">
        <f t="shared" si="1"/>
        <v>6000</v>
      </c>
      <c r="K16" s="12">
        <f t="shared" si="2"/>
        <v>250</v>
      </c>
      <c r="L16" s="22">
        <v>3</v>
      </c>
      <c r="M16" s="11">
        <f t="shared" si="5"/>
        <v>50</v>
      </c>
      <c r="N16" s="11">
        <f t="shared" si="6"/>
        <v>20</v>
      </c>
      <c r="O16" s="11">
        <f t="shared" si="7"/>
        <v>200</v>
      </c>
      <c r="P16" s="11">
        <f t="shared" si="8"/>
        <v>4000</v>
      </c>
    </row>
    <row r="17" spans="1:16" ht="123" customHeight="1" x14ac:dyDescent="0.25">
      <c r="A17" s="23">
        <f t="shared" si="9"/>
        <v>13</v>
      </c>
      <c r="B17" s="8" t="s">
        <v>35</v>
      </c>
      <c r="C17" s="9" t="s">
        <v>16</v>
      </c>
      <c r="D17" s="10">
        <v>20</v>
      </c>
      <c r="E17" s="11">
        <v>300</v>
      </c>
      <c r="F17" s="11">
        <f t="shared" si="0"/>
        <v>6000</v>
      </c>
      <c r="G17" s="11">
        <v>350</v>
      </c>
      <c r="H17" s="11">
        <f t="shared" si="4"/>
        <v>7000</v>
      </c>
      <c r="I17" s="11">
        <v>400</v>
      </c>
      <c r="J17" s="11">
        <f t="shared" si="1"/>
        <v>8000</v>
      </c>
      <c r="K17" s="12">
        <f t="shared" si="2"/>
        <v>350</v>
      </c>
      <c r="L17" s="22">
        <v>3</v>
      </c>
      <c r="M17" s="11">
        <f t="shared" si="5"/>
        <v>50</v>
      </c>
      <c r="N17" s="11">
        <f t="shared" si="6"/>
        <v>14.285714285714285</v>
      </c>
      <c r="O17" s="11">
        <f t="shared" si="7"/>
        <v>300</v>
      </c>
      <c r="P17" s="11">
        <f t="shared" si="8"/>
        <v>6000</v>
      </c>
    </row>
    <row r="18" spans="1:16" ht="238.5" customHeight="1" x14ac:dyDescent="0.25">
      <c r="A18" s="23">
        <f t="shared" si="9"/>
        <v>14</v>
      </c>
      <c r="B18" s="8" t="s">
        <v>33</v>
      </c>
      <c r="C18" s="9" t="s">
        <v>20</v>
      </c>
      <c r="D18" s="10">
        <v>1</v>
      </c>
      <c r="E18" s="11">
        <v>2600</v>
      </c>
      <c r="F18" s="11">
        <f t="shared" si="0"/>
        <v>2600</v>
      </c>
      <c r="G18" s="11">
        <v>2700</v>
      </c>
      <c r="H18" s="11">
        <f t="shared" si="4"/>
        <v>2700</v>
      </c>
      <c r="I18" s="11">
        <v>2750</v>
      </c>
      <c r="J18" s="11">
        <f t="shared" si="1"/>
        <v>2750</v>
      </c>
      <c r="K18" s="12">
        <f t="shared" si="2"/>
        <v>2683.3333333333335</v>
      </c>
      <c r="L18" s="22">
        <v>3</v>
      </c>
      <c r="M18" s="11">
        <f t="shared" si="5"/>
        <v>76.376261582597337</v>
      </c>
      <c r="N18" s="11">
        <f t="shared" si="6"/>
        <v>2.8463203074259877</v>
      </c>
      <c r="O18" s="11">
        <f t="shared" si="7"/>
        <v>2600</v>
      </c>
      <c r="P18" s="11">
        <f t="shared" si="8"/>
        <v>2600</v>
      </c>
    </row>
    <row r="19" spans="1:16" ht="189" customHeight="1" x14ac:dyDescent="0.25">
      <c r="A19" s="24">
        <f t="shared" si="9"/>
        <v>15</v>
      </c>
      <c r="B19" s="8" t="s">
        <v>36</v>
      </c>
      <c r="C19" s="9" t="s">
        <v>16</v>
      </c>
      <c r="D19" s="10">
        <v>1</v>
      </c>
      <c r="E19" s="11">
        <v>1200</v>
      </c>
      <c r="F19" s="11">
        <f t="shared" si="0"/>
        <v>1200</v>
      </c>
      <c r="G19" s="11">
        <v>1300</v>
      </c>
      <c r="H19" s="11">
        <f t="shared" si="4"/>
        <v>1300</v>
      </c>
      <c r="I19" s="11">
        <v>1350</v>
      </c>
      <c r="J19" s="11">
        <f t="shared" si="1"/>
        <v>1350</v>
      </c>
      <c r="K19" s="12">
        <f t="shared" si="2"/>
        <v>1283.3333333333333</v>
      </c>
      <c r="L19" s="22">
        <v>3</v>
      </c>
      <c r="M19" s="11">
        <f t="shared" si="5"/>
        <v>76.376261582597337</v>
      </c>
      <c r="N19" s="11">
        <f t="shared" si="6"/>
        <v>5.9513970064361565</v>
      </c>
      <c r="O19" s="11">
        <f t="shared" si="7"/>
        <v>1200</v>
      </c>
      <c r="P19" s="11">
        <f t="shared" si="8"/>
        <v>1200</v>
      </c>
    </row>
    <row r="20" spans="1:16" ht="107.25" customHeight="1" x14ac:dyDescent="0.25">
      <c r="A20" s="24">
        <f t="shared" si="9"/>
        <v>16</v>
      </c>
      <c r="B20" s="8" t="s">
        <v>37</v>
      </c>
      <c r="C20" s="9" t="s">
        <v>16</v>
      </c>
      <c r="D20" s="10">
        <v>1</v>
      </c>
      <c r="E20" s="11">
        <v>430</v>
      </c>
      <c r="F20" s="11">
        <f t="shared" si="0"/>
        <v>430</v>
      </c>
      <c r="G20" s="11">
        <v>450</v>
      </c>
      <c r="H20" s="11">
        <f t="shared" si="4"/>
        <v>450</v>
      </c>
      <c r="I20" s="11">
        <v>500</v>
      </c>
      <c r="J20" s="11">
        <f t="shared" si="1"/>
        <v>500</v>
      </c>
      <c r="K20" s="12">
        <f t="shared" si="2"/>
        <v>460</v>
      </c>
      <c r="L20" s="22">
        <v>3</v>
      </c>
      <c r="M20" s="11">
        <f t="shared" si="5"/>
        <v>36.055512754639892</v>
      </c>
      <c r="N20" s="11">
        <f t="shared" si="6"/>
        <v>7.8381549466608451</v>
      </c>
      <c r="O20" s="11">
        <f t="shared" si="7"/>
        <v>430</v>
      </c>
      <c r="P20" s="11">
        <f t="shared" si="8"/>
        <v>430</v>
      </c>
    </row>
    <row r="21" spans="1:16" ht="186" customHeight="1" x14ac:dyDescent="0.25">
      <c r="A21" s="24">
        <f t="shared" si="9"/>
        <v>17</v>
      </c>
      <c r="B21" s="8" t="s">
        <v>40</v>
      </c>
      <c r="C21" s="9" t="s">
        <v>16</v>
      </c>
      <c r="D21" s="10">
        <v>1</v>
      </c>
      <c r="E21" s="11">
        <v>4600</v>
      </c>
      <c r="F21" s="11">
        <f t="shared" si="0"/>
        <v>4600</v>
      </c>
      <c r="G21" s="11">
        <v>4700</v>
      </c>
      <c r="H21" s="11">
        <f t="shared" si="4"/>
        <v>4700</v>
      </c>
      <c r="I21" s="11">
        <v>4750</v>
      </c>
      <c r="J21" s="11">
        <f t="shared" si="1"/>
        <v>4750</v>
      </c>
      <c r="K21" s="12">
        <f t="shared" si="2"/>
        <v>4683.333333333333</v>
      </c>
      <c r="L21" s="22">
        <v>3</v>
      </c>
      <c r="M21" s="11">
        <f t="shared" si="5"/>
        <v>76.376261582597337</v>
      </c>
      <c r="N21" s="11">
        <f t="shared" si="6"/>
        <v>1.630809855856171</v>
      </c>
      <c r="O21" s="11">
        <f t="shared" si="7"/>
        <v>4600</v>
      </c>
      <c r="P21" s="11">
        <f t="shared" si="8"/>
        <v>4600</v>
      </c>
    </row>
    <row r="22" spans="1:16" ht="165" customHeight="1" x14ac:dyDescent="0.25">
      <c r="A22" s="24">
        <f t="shared" si="9"/>
        <v>18</v>
      </c>
      <c r="B22" s="8" t="s">
        <v>38</v>
      </c>
      <c r="C22" s="9" t="s">
        <v>16</v>
      </c>
      <c r="D22" s="10">
        <v>4</v>
      </c>
      <c r="E22" s="11">
        <v>230</v>
      </c>
      <c r="F22" s="11">
        <f t="shared" si="0"/>
        <v>920</v>
      </c>
      <c r="G22" s="11">
        <v>250</v>
      </c>
      <c r="H22" s="11">
        <f t="shared" si="4"/>
        <v>1000</v>
      </c>
      <c r="I22" s="11">
        <v>300</v>
      </c>
      <c r="J22" s="11">
        <f t="shared" si="1"/>
        <v>1200</v>
      </c>
      <c r="K22" s="12">
        <f t="shared" si="2"/>
        <v>260</v>
      </c>
      <c r="L22" s="22">
        <v>3</v>
      </c>
      <c r="M22" s="11">
        <f t="shared" si="5"/>
        <v>36.055512754639892</v>
      </c>
      <c r="N22" s="11">
        <f t="shared" si="6"/>
        <v>13.867504905630728</v>
      </c>
      <c r="O22" s="11">
        <f t="shared" si="7"/>
        <v>230</v>
      </c>
      <c r="P22" s="11">
        <f t="shared" si="8"/>
        <v>920</v>
      </c>
    </row>
    <row r="23" spans="1:16" ht="212.25" customHeight="1" x14ac:dyDescent="0.25">
      <c r="A23" s="24">
        <f t="shared" si="9"/>
        <v>19</v>
      </c>
      <c r="B23" s="8" t="s">
        <v>39</v>
      </c>
      <c r="C23" s="9" t="s">
        <v>16</v>
      </c>
      <c r="D23" s="10">
        <v>20</v>
      </c>
      <c r="E23" s="11">
        <v>25</v>
      </c>
      <c r="F23" s="11">
        <f t="shared" si="0"/>
        <v>500</v>
      </c>
      <c r="G23" s="11">
        <v>30</v>
      </c>
      <c r="H23" s="11">
        <f t="shared" si="4"/>
        <v>600</v>
      </c>
      <c r="I23" s="11">
        <v>35</v>
      </c>
      <c r="J23" s="11">
        <f t="shared" si="1"/>
        <v>700</v>
      </c>
      <c r="K23" s="12">
        <f t="shared" si="2"/>
        <v>30</v>
      </c>
      <c r="L23" s="22">
        <v>3</v>
      </c>
      <c r="M23" s="11">
        <f t="shared" si="5"/>
        <v>5</v>
      </c>
      <c r="N23" s="11">
        <f t="shared" si="6"/>
        <v>16.666666666666664</v>
      </c>
      <c r="O23" s="11">
        <f t="shared" si="7"/>
        <v>25</v>
      </c>
      <c r="P23" s="11">
        <f t="shared" si="8"/>
        <v>500</v>
      </c>
    </row>
    <row r="24" spans="1:16" ht="213" customHeight="1" x14ac:dyDescent="0.25">
      <c r="A24" s="24">
        <f t="shared" si="9"/>
        <v>20</v>
      </c>
      <c r="B24" s="8" t="s">
        <v>41</v>
      </c>
      <c r="C24" s="9" t="s">
        <v>20</v>
      </c>
      <c r="D24" s="10">
        <v>1</v>
      </c>
      <c r="E24" s="11">
        <v>8450</v>
      </c>
      <c r="F24" s="11">
        <f t="shared" si="0"/>
        <v>8450</v>
      </c>
      <c r="G24" s="11">
        <v>8500</v>
      </c>
      <c r="H24" s="11">
        <f t="shared" si="4"/>
        <v>8500</v>
      </c>
      <c r="I24" s="11">
        <v>8550</v>
      </c>
      <c r="J24" s="11">
        <f t="shared" si="1"/>
        <v>8550</v>
      </c>
      <c r="K24" s="12">
        <f t="shared" si="2"/>
        <v>8500</v>
      </c>
      <c r="L24" s="22">
        <v>3</v>
      </c>
      <c r="M24" s="11">
        <f t="shared" si="5"/>
        <v>50</v>
      </c>
      <c r="N24" s="11">
        <f t="shared" si="6"/>
        <v>0.58823529411764708</v>
      </c>
      <c r="O24" s="11">
        <f t="shared" si="7"/>
        <v>8450</v>
      </c>
      <c r="P24" s="11">
        <f t="shared" si="8"/>
        <v>8450</v>
      </c>
    </row>
    <row r="25" spans="1:16" ht="332.25" customHeight="1" x14ac:dyDescent="0.25">
      <c r="A25" s="24">
        <f t="shared" si="9"/>
        <v>21</v>
      </c>
      <c r="B25" s="8" t="s">
        <v>42</v>
      </c>
      <c r="C25" s="9" t="s">
        <v>16</v>
      </c>
      <c r="D25" s="10">
        <v>1</v>
      </c>
      <c r="E25" s="11">
        <v>3416</v>
      </c>
      <c r="F25" s="11">
        <f t="shared" si="0"/>
        <v>3416</v>
      </c>
      <c r="G25" s="11">
        <v>3500</v>
      </c>
      <c r="H25" s="11">
        <f t="shared" si="4"/>
        <v>3500</v>
      </c>
      <c r="I25" s="11">
        <v>3550</v>
      </c>
      <c r="J25" s="11">
        <f t="shared" si="1"/>
        <v>3550</v>
      </c>
      <c r="K25" s="12">
        <f t="shared" si="2"/>
        <v>3488.6666666666665</v>
      </c>
      <c r="L25" s="22">
        <v>3</v>
      </c>
      <c r="M25" s="11">
        <f t="shared" si="5"/>
        <v>67.71508940652248</v>
      </c>
      <c r="N25" s="11">
        <f t="shared" si="6"/>
        <v>1.9410019894856436</v>
      </c>
      <c r="O25" s="11">
        <f t="shared" si="7"/>
        <v>3416</v>
      </c>
      <c r="P25" s="11">
        <f t="shared" si="8"/>
        <v>3416</v>
      </c>
    </row>
    <row r="26" spans="1:16" ht="336" customHeight="1" x14ac:dyDescent="0.25">
      <c r="A26" s="24">
        <f t="shared" si="9"/>
        <v>22</v>
      </c>
      <c r="B26" s="8" t="s">
        <v>43</v>
      </c>
      <c r="C26" s="9" t="s">
        <v>16</v>
      </c>
      <c r="D26" s="10">
        <v>1</v>
      </c>
      <c r="E26" s="11">
        <v>3416</v>
      </c>
      <c r="F26" s="11">
        <f t="shared" si="0"/>
        <v>3416</v>
      </c>
      <c r="G26" s="11">
        <v>3500</v>
      </c>
      <c r="H26" s="11">
        <f t="shared" si="4"/>
        <v>3500</v>
      </c>
      <c r="I26" s="11">
        <v>3550</v>
      </c>
      <c r="J26" s="11">
        <f t="shared" si="1"/>
        <v>3550</v>
      </c>
      <c r="K26" s="12">
        <f t="shared" si="2"/>
        <v>3488.6666666666665</v>
      </c>
      <c r="L26" s="22">
        <v>3</v>
      </c>
      <c r="M26" s="11">
        <f t="shared" si="5"/>
        <v>67.71508940652248</v>
      </c>
      <c r="N26" s="11">
        <f t="shared" si="6"/>
        <v>1.9410019894856436</v>
      </c>
      <c r="O26" s="11">
        <f t="shared" si="7"/>
        <v>3416</v>
      </c>
      <c r="P26" s="11">
        <f t="shared" si="8"/>
        <v>3416</v>
      </c>
    </row>
    <row r="27" spans="1:16" ht="322.5" customHeight="1" x14ac:dyDescent="0.25">
      <c r="A27" s="24">
        <f t="shared" si="9"/>
        <v>23</v>
      </c>
      <c r="B27" s="8" t="s">
        <v>44</v>
      </c>
      <c r="C27" s="9" t="s">
        <v>16</v>
      </c>
      <c r="D27" s="10">
        <v>1</v>
      </c>
      <c r="E27" s="11">
        <v>3416</v>
      </c>
      <c r="F27" s="11">
        <f t="shared" si="0"/>
        <v>3416</v>
      </c>
      <c r="G27" s="11">
        <v>3500</v>
      </c>
      <c r="H27" s="11">
        <f t="shared" si="4"/>
        <v>3500</v>
      </c>
      <c r="I27" s="11">
        <v>3550</v>
      </c>
      <c r="J27" s="11">
        <f t="shared" si="1"/>
        <v>3550</v>
      </c>
      <c r="K27" s="12">
        <f t="shared" si="2"/>
        <v>3488.6666666666665</v>
      </c>
      <c r="L27" s="22">
        <v>3</v>
      </c>
      <c r="M27" s="11">
        <f t="shared" si="5"/>
        <v>67.71508940652248</v>
      </c>
      <c r="N27" s="11">
        <f t="shared" si="6"/>
        <v>1.9410019894856436</v>
      </c>
      <c r="O27" s="11">
        <f t="shared" si="7"/>
        <v>3416</v>
      </c>
      <c r="P27" s="11">
        <f t="shared" si="8"/>
        <v>3416</v>
      </c>
    </row>
    <row r="28" spans="1:16" ht="144.75" customHeight="1" x14ac:dyDescent="0.25">
      <c r="A28" s="24">
        <f t="shared" si="9"/>
        <v>24</v>
      </c>
      <c r="B28" s="8" t="s">
        <v>45</v>
      </c>
      <c r="C28" s="9" t="s">
        <v>16</v>
      </c>
      <c r="D28" s="10">
        <v>1</v>
      </c>
      <c r="E28" s="11">
        <v>3800</v>
      </c>
      <c r="F28" s="11">
        <f t="shared" si="0"/>
        <v>3800</v>
      </c>
      <c r="G28" s="11">
        <v>3800</v>
      </c>
      <c r="H28" s="11">
        <f t="shared" si="4"/>
        <v>3800</v>
      </c>
      <c r="I28" s="11">
        <v>3850</v>
      </c>
      <c r="J28" s="11">
        <f t="shared" si="1"/>
        <v>3850</v>
      </c>
      <c r="K28" s="12">
        <f t="shared" si="2"/>
        <v>3816.6666666666665</v>
      </c>
      <c r="L28" s="22">
        <v>3</v>
      </c>
      <c r="M28" s="11">
        <f t="shared" si="5"/>
        <v>28.867513459481287</v>
      </c>
      <c r="N28" s="11">
        <f t="shared" si="6"/>
        <v>0.75635406444055775</v>
      </c>
      <c r="O28" s="11">
        <f t="shared" si="7"/>
        <v>3800</v>
      </c>
      <c r="P28" s="11">
        <f t="shared" si="8"/>
        <v>3800</v>
      </c>
    </row>
    <row r="29" spans="1:16" ht="141" customHeight="1" x14ac:dyDescent="0.25">
      <c r="A29" s="24">
        <f t="shared" si="9"/>
        <v>25</v>
      </c>
      <c r="B29" s="8" t="s">
        <v>46</v>
      </c>
      <c r="C29" s="9" t="s">
        <v>16</v>
      </c>
      <c r="D29" s="10">
        <v>1</v>
      </c>
      <c r="E29" s="11">
        <v>3800</v>
      </c>
      <c r="F29" s="11">
        <f t="shared" si="0"/>
        <v>3800</v>
      </c>
      <c r="G29" s="11">
        <v>3900</v>
      </c>
      <c r="H29" s="11">
        <f t="shared" si="4"/>
        <v>3900</v>
      </c>
      <c r="I29" s="11">
        <v>3950</v>
      </c>
      <c r="J29" s="11">
        <f t="shared" si="1"/>
        <v>3950</v>
      </c>
      <c r="K29" s="12">
        <f t="shared" si="2"/>
        <v>3883.3333333333335</v>
      </c>
      <c r="L29" s="22">
        <v>3</v>
      </c>
      <c r="M29" s="11">
        <f t="shared" si="5"/>
        <v>76.376261582597337</v>
      </c>
      <c r="N29" s="11">
        <f t="shared" si="6"/>
        <v>1.9667706845304036</v>
      </c>
      <c r="O29" s="11">
        <f t="shared" si="7"/>
        <v>3800</v>
      </c>
      <c r="P29" s="11">
        <f t="shared" si="8"/>
        <v>3800</v>
      </c>
    </row>
    <row r="30" spans="1:16" ht="138.75" customHeight="1" x14ac:dyDescent="0.25">
      <c r="A30" s="24">
        <f t="shared" si="9"/>
        <v>26</v>
      </c>
      <c r="B30" s="8" t="s">
        <v>47</v>
      </c>
      <c r="C30" s="9" t="s">
        <v>16</v>
      </c>
      <c r="D30" s="10">
        <v>1</v>
      </c>
      <c r="E30" s="11">
        <v>3800</v>
      </c>
      <c r="F30" s="11">
        <f t="shared" si="0"/>
        <v>3800</v>
      </c>
      <c r="G30" s="11">
        <v>3900</v>
      </c>
      <c r="H30" s="11">
        <f t="shared" si="4"/>
        <v>3900</v>
      </c>
      <c r="I30" s="11">
        <v>3950</v>
      </c>
      <c r="J30" s="11">
        <f t="shared" si="1"/>
        <v>3950</v>
      </c>
      <c r="K30" s="12">
        <f t="shared" si="2"/>
        <v>3883.3333333333335</v>
      </c>
      <c r="L30" s="22">
        <v>3</v>
      </c>
      <c r="M30" s="11">
        <f t="shared" si="5"/>
        <v>76.376261582597337</v>
      </c>
      <c r="N30" s="11">
        <f t="shared" si="6"/>
        <v>1.9667706845304036</v>
      </c>
      <c r="O30" s="11">
        <f t="shared" si="7"/>
        <v>3800</v>
      </c>
      <c r="P30" s="11">
        <f t="shared" si="8"/>
        <v>3800</v>
      </c>
    </row>
    <row r="31" spans="1:16" ht="180.75" customHeight="1" x14ac:dyDescent="0.25">
      <c r="A31" s="24">
        <f t="shared" si="9"/>
        <v>27</v>
      </c>
      <c r="B31" s="8" t="s">
        <v>48</v>
      </c>
      <c r="C31" s="9" t="s">
        <v>16</v>
      </c>
      <c r="D31" s="10">
        <v>3</v>
      </c>
      <c r="E31" s="11">
        <v>520</v>
      </c>
      <c r="F31" s="11">
        <f t="shared" si="0"/>
        <v>1560</v>
      </c>
      <c r="G31" s="11">
        <v>550</v>
      </c>
      <c r="H31" s="11">
        <f t="shared" si="4"/>
        <v>1650</v>
      </c>
      <c r="I31" s="11">
        <v>600</v>
      </c>
      <c r="J31" s="11">
        <f t="shared" si="1"/>
        <v>1800</v>
      </c>
      <c r="K31" s="12">
        <f t="shared" si="2"/>
        <v>556.66666666666663</v>
      </c>
      <c r="L31" s="22">
        <v>3</v>
      </c>
      <c r="M31" s="11">
        <f t="shared" si="5"/>
        <v>40.414518843273804</v>
      </c>
      <c r="N31" s="11">
        <f t="shared" si="6"/>
        <v>7.2600932053785279</v>
      </c>
      <c r="O31" s="11">
        <f t="shared" si="7"/>
        <v>520</v>
      </c>
      <c r="P31" s="11">
        <f t="shared" si="8"/>
        <v>1560</v>
      </c>
    </row>
    <row r="32" spans="1:16" ht="183" customHeight="1" x14ac:dyDescent="0.25">
      <c r="A32" s="24">
        <f t="shared" si="9"/>
        <v>28</v>
      </c>
      <c r="B32" s="8" t="s">
        <v>49</v>
      </c>
      <c r="C32" s="9" t="s">
        <v>20</v>
      </c>
      <c r="D32" s="10">
        <v>1</v>
      </c>
      <c r="E32" s="11">
        <v>1900</v>
      </c>
      <c r="F32" s="11">
        <f t="shared" si="0"/>
        <v>1900</v>
      </c>
      <c r="G32" s="11">
        <v>1950</v>
      </c>
      <c r="H32" s="11">
        <f t="shared" si="4"/>
        <v>1950</v>
      </c>
      <c r="I32" s="11">
        <v>1970</v>
      </c>
      <c r="J32" s="11">
        <f t="shared" si="1"/>
        <v>1970</v>
      </c>
      <c r="K32" s="12">
        <f t="shared" si="2"/>
        <v>1940</v>
      </c>
      <c r="L32" s="22">
        <v>3</v>
      </c>
      <c r="M32" s="11">
        <f t="shared" si="5"/>
        <v>36.055512754639892</v>
      </c>
      <c r="N32" s="11">
        <f t="shared" si="6"/>
        <v>1.858531585290716</v>
      </c>
      <c r="O32" s="11">
        <f t="shared" si="7"/>
        <v>1900</v>
      </c>
      <c r="P32" s="11">
        <f t="shared" si="8"/>
        <v>1900</v>
      </c>
    </row>
    <row r="33" spans="1:16" ht="261.75" customHeight="1" x14ac:dyDescent="0.25">
      <c r="A33" s="24">
        <f t="shared" si="9"/>
        <v>29</v>
      </c>
      <c r="B33" s="8" t="s">
        <v>50</v>
      </c>
      <c r="C33" s="9" t="s">
        <v>20</v>
      </c>
      <c r="D33" s="10">
        <v>1</v>
      </c>
      <c r="E33" s="11">
        <v>630</v>
      </c>
      <c r="F33" s="11">
        <f t="shared" si="0"/>
        <v>630</v>
      </c>
      <c r="G33" s="11">
        <v>650</v>
      </c>
      <c r="H33" s="11">
        <f t="shared" si="4"/>
        <v>650</v>
      </c>
      <c r="I33" s="11">
        <v>700</v>
      </c>
      <c r="J33" s="11">
        <f t="shared" si="1"/>
        <v>700</v>
      </c>
      <c r="K33" s="12">
        <f t="shared" si="2"/>
        <v>660</v>
      </c>
      <c r="L33" s="22">
        <v>3</v>
      </c>
      <c r="M33" s="11">
        <f t="shared" si="5"/>
        <v>36.055512754639892</v>
      </c>
      <c r="N33" s="11">
        <f t="shared" si="6"/>
        <v>5.4629564779757409</v>
      </c>
      <c r="O33" s="11">
        <f t="shared" si="7"/>
        <v>630</v>
      </c>
      <c r="P33" s="11">
        <f t="shared" si="8"/>
        <v>630</v>
      </c>
    </row>
    <row r="34" spans="1:16" ht="156.75" customHeight="1" x14ac:dyDescent="0.25">
      <c r="A34" s="24">
        <f t="shared" si="9"/>
        <v>30</v>
      </c>
      <c r="B34" s="8" t="s">
        <v>51</v>
      </c>
      <c r="C34" s="9" t="s">
        <v>20</v>
      </c>
      <c r="D34" s="10">
        <v>1</v>
      </c>
      <c r="E34" s="11">
        <v>1350</v>
      </c>
      <c r="F34" s="11">
        <f t="shared" si="0"/>
        <v>1350</v>
      </c>
      <c r="G34" s="11">
        <v>1400</v>
      </c>
      <c r="H34" s="11">
        <f t="shared" si="4"/>
        <v>1400</v>
      </c>
      <c r="I34" s="11">
        <v>1450</v>
      </c>
      <c r="J34" s="11">
        <f t="shared" si="1"/>
        <v>1450</v>
      </c>
      <c r="K34" s="12">
        <f t="shared" si="2"/>
        <v>1400</v>
      </c>
      <c r="L34" s="22">
        <v>3</v>
      </c>
      <c r="M34" s="11">
        <f t="shared" si="5"/>
        <v>50</v>
      </c>
      <c r="N34" s="11">
        <f t="shared" si="6"/>
        <v>3.5714285714285712</v>
      </c>
      <c r="O34" s="11">
        <f t="shared" si="7"/>
        <v>1350</v>
      </c>
      <c r="P34" s="11">
        <f t="shared" si="8"/>
        <v>1350</v>
      </c>
    </row>
    <row r="35" spans="1:16" ht="21.75" customHeight="1" x14ac:dyDescent="0.25">
      <c r="A35" s="31" t="s">
        <v>13</v>
      </c>
      <c r="B35" s="32"/>
      <c r="C35" s="13"/>
      <c r="D35" s="14">
        <f>SUM(D5:D34)</f>
        <v>180</v>
      </c>
      <c r="E35" s="11"/>
      <c r="F35" s="7">
        <f>SUM(F5:F34)</f>
        <v>88848</v>
      </c>
      <c r="G35" s="15"/>
      <c r="H35" s="16">
        <f>SUM(H5:H34)</f>
        <v>94020</v>
      </c>
      <c r="I35" s="11"/>
      <c r="J35" s="7">
        <f>SUM(J5:J34)</f>
        <v>100930</v>
      </c>
      <c r="K35" s="12"/>
      <c r="L35" s="13"/>
      <c r="M35" s="11"/>
      <c r="N35" s="11"/>
      <c r="O35" s="11"/>
      <c r="P35" s="7">
        <f>F35</f>
        <v>88848</v>
      </c>
    </row>
    <row r="36" spans="1:16" ht="21.75" customHeight="1" x14ac:dyDescent="0.25">
      <c r="A36" s="17"/>
      <c r="B36" s="25" t="s">
        <v>21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9"/>
    </row>
  </sheetData>
  <sheetProtection formatColumns="0" formatRows="0" insertColumns="0" insertRows="0" insertHyperlinks="0"/>
  <protectedRanges>
    <protectedRange sqref="A37:M973" name="Диапазон1"/>
    <protectedRange sqref="D36:P36 C36 B36" name="Диапазон1_2"/>
  </protectedRanges>
  <mergeCells count="12">
    <mergeCell ref="B2:P2"/>
    <mergeCell ref="C3:C4"/>
    <mergeCell ref="D3:D4"/>
    <mergeCell ref="A35:B35"/>
    <mergeCell ref="E3:J3"/>
    <mergeCell ref="M3:M4"/>
    <mergeCell ref="N3:N4"/>
    <mergeCell ref="O3:P3"/>
    <mergeCell ref="K3:K4"/>
    <mergeCell ref="L3:L4"/>
    <mergeCell ref="A3:A4"/>
    <mergeCell ref="B3:B4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User</cp:lastModifiedBy>
  <cp:lastPrinted>2026-06-03T08:43:52Z</cp:lastPrinted>
  <dcterms:created xsi:type="dcterms:W3CDTF">2014-01-29T09:28:07Z</dcterms:created>
  <dcterms:modified xsi:type="dcterms:W3CDTF">2026-06-03T09:37:18Z</dcterms:modified>
</cp:coreProperties>
</file>