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440" windowHeight="15150"/>
  </bookViews>
  <sheets>
    <sheet name="Обоснование цены" sheetId="4" r:id="rId1"/>
  </sheets>
  <calcPr calcId="145621"/>
</workbook>
</file>

<file path=xl/calcChain.xml><?xml version="1.0" encoding="utf-8"?>
<calcChain xmlns="http://schemas.openxmlformats.org/spreadsheetml/2006/main">
  <c r="N33" i="4" l="1"/>
  <c r="K32" i="4" l="1"/>
  <c r="L32" i="4" s="1"/>
  <c r="M32" i="4" s="1"/>
  <c r="N32" i="4" s="1"/>
  <c r="I32" i="4"/>
  <c r="H32" i="4"/>
  <c r="K13" i="4"/>
  <c r="L13" i="4" s="1"/>
  <c r="M13" i="4" s="1"/>
  <c r="N13" i="4" s="1"/>
  <c r="I13" i="4"/>
  <c r="J13" i="4" s="1"/>
  <c r="K12" i="4"/>
  <c r="L12" i="4" s="1"/>
  <c r="M12" i="4" s="1"/>
  <c r="N12" i="4" s="1"/>
  <c r="I12" i="4"/>
  <c r="J12" i="4" s="1"/>
  <c r="I10" i="4"/>
  <c r="J10" i="4" s="1"/>
  <c r="K10" i="4"/>
  <c r="L10" i="4" s="1"/>
  <c r="M10" i="4" s="1"/>
  <c r="N10" i="4" s="1"/>
  <c r="H11" i="4"/>
  <c r="I11" i="4"/>
  <c r="K11" i="4"/>
  <c r="L11" i="4" s="1"/>
  <c r="H14" i="4"/>
  <c r="I14" i="4"/>
  <c r="K14" i="4"/>
  <c r="L14" i="4" s="1"/>
  <c r="H15" i="4"/>
  <c r="I15" i="4"/>
  <c r="K15" i="4"/>
  <c r="L15" i="4" s="1"/>
  <c r="H16" i="4"/>
  <c r="I16" i="4"/>
  <c r="K16" i="4"/>
  <c r="L16" i="4" s="1"/>
  <c r="H17" i="4"/>
  <c r="I17" i="4"/>
  <c r="K17" i="4"/>
  <c r="L17" i="4" s="1"/>
  <c r="H18" i="4"/>
  <c r="I18" i="4"/>
  <c r="K18" i="4"/>
  <c r="L18" i="4" s="1"/>
  <c r="H19" i="4"/>
  <c r="I19" i="4"/>
  <c r="K19" i="4"/>
  <c r="L19" i="4" s="1"/>
  <c r="M19" i="4" s="1"/>
  <c r="N19" i="4" s="1"/>
  <c r="H20" i="4"/>
  <c r="I20" i="4"/>
  <c r="K20" i="4"/>
  <c r="L20" i="4" s="1"/>
  <c r="H21" i="4"/>
  <c r="I21" i="4"/>
  <c r="K21" i="4"/>
  <c r="L21" i="4" s="1"/>
  <c r="H22" i="4"/>
  <c r="I22" i="4"/>
  <c r="K22" i="4"/>
  <c r="L22" i="4" s="1"/>
  <c r="H23" i="4"/>
  <c r="I23" i="4"/>
  <c r="K23" i="4"/>
  <c r="L23" i="4" s="1"/>
  <c r="H24" i="4"/>
  <c r="I24" i="4"/>
  <c r="K24" i="4"/>
  <c r="L24" i="4" s="1"/>
  <c r="H25" i="4"/>
  <c r="I25" i="4"/>
  <c r="K25" i="4"/>
  <c r="L25" i="4" s="1"/>
  <c r="H26" i="4"/>
  <c r="I26" i="4"/>
  <c r="K26" i="4"/>
  <c r="L26" i="4" s="1"/>
  <c r="H27" i="4"/>
  <c r="I27" i="4"/>
  <c r="K27" i="4"/>
  <c r="L27" i="4" s="1"/>
  <c r="H28" i="4"/>
  <c r="I28" i="4"/>
  <c r="K28" i="4"/>
  <c r="L28" i="4" s="1"/>
  <c r="H29" i="4"/>
  <c r="I29" i="4"/>
  <c r="K29" i="4"/>
  <c r="L29" i="4" s="1"/>
  <c r="H30" i="4"/>
  <c r="I30" i="4"/>
  <c r="K30" i="4"/>
  <c r="L30" i="4" s="1"/>
  <c r="H31" i="4"/>
  <c r="I31" i="4"/>
  <c r="K31" i="4"/>
  <c r="L31" i="4" s="1"/>
  <c r="J28" i="4" l="1"/>
  <c r="J24" i="4"/>
  <c r="J16" i="4"/>
  <c r="J30" i="4"/>
  <c r="J22" i="4"/>
  <c r="J18" i="4"/>
  <c r="J29" i="4"/>
  <c r="J25" i="4"/>
  <c r="J17" i="4"/>
  <c r="J31" i="4"/>
  <c r="J23" i="4"/>
  <c r="J19" i="4"/>
  <c r="J14" i="4"/>
  <c r="J32" i="4"/>
  <c r="J26" i="4"/>
  <c r="J21" i="4"/>
  <c r="J15" i="4"/>
  <c r="J11" i="4"/>
  <c r="J20" i="4"/>
  <c r="J27" i="4"/>
  <c r="M31" i="4"/>
  <c r="N31" i="4" s="1"/>
  <c r="M30" i="4"/>
  <c r="N30" i="4" s="1"/>
  <c r="M29" i="4"/>
  <c r="N29" i="4" s="1"/>
  <c r="M25" i="4"/>
  <c r="N25" i="4" s="1"/>
  <c r="M28" i="4"/>
  <c r="N28" i="4" s="1"/>
  <c r="M27" i="4"/>
  <c r="N27" i="4" s="1"/>
  <c r="M26" i="4"/>
  <c r="N26" i="4" s="1"/>
  <c r="M24" i="4"/>
  <c r="N24" i="4" s="1"/>
  <c r="M23" i="4"/>
  <c r="N23" i="4" s="1"/>
  <c r="M22" i="4"/>
  <c r="N22" i="4" s="1"/>
  <c r="M21" i="4"/>
  <c r="N21" i="4" s="1"/>
  <c r="M20" i="4"/>
  <c r="N20" i="4" s="1"/>
  <c r="M18" i="4"/>
  <c r="N18" i="4" s="1"/>
  <c r="M17" i="4"/>
  <c r="N17" i="4" s="1"/>
  <c r="M16" i="4"/>
  <c r="N16" i="4" s="1"/>
  <c r="M15" i="4"/>
  <c r="N15" i="4" s="1"/>
  <c r="M14" i="4"/>
  <c r="N14" i="4" s="1"/>
  <c r="M11" i="4"/>
  <c r="N11" i="4" s="1"/>
</calcChain>
</file>

<file path=xl/sharedStrings.xml><?xml version="1.0" encoding="utf-8"?>
<sst xmlns="http://schemas.openxmlformats.org/spreadsheetml/2006/main" count="72" uniqueCount="50">
  <si>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</si>
  <si>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</si>
  <si>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</t>
  </si>
  <si>
    <t>Ценовая информация (руб./ед.изм.)</t>
  </si>
  <si>
    <t>Н(М)ЦК, определяемая методом сопоставимых рыночных цен (анализа рынка)</t>
  </si>
  <si>
    <t>Обоснование начальной (максимальной) цены контракта</t>
  </si>
  <si>
    <t>№ п/п</t>
  </si>
  <si>
    <t>Начальная (максимальная) цена контракта</t>
  </si>
  <si>
    <t>Количество</t>
  </si>
  <si>
    <t>Используемый метод определения начальной (максимальной) цены контракта – метод сопоставимых рыночных цен (анализ рынка)</t>
  </si>
  <si>
    <t>Ед. изм.</t>
  </si>
  <si>
    <t>Цена за единицу (руб.)</t>
  </si>
  <si>
    <t>Расчетная цена заказчика за единицу товара, рублей/единица измерения изм. с округлением  до сотых долей после запятой (руб.)</t>
  </si>
  <si>
    <t>коэффициент вариации цен V (%)                            (не должен превышать 33%)</t>
  </si>
  <si>
    <t>НМЦК за позицию, рублей*</t>
  </si>
  <si>
    <t>Цена за единицу в соответствии                          с выделенными лимитами бюджетных обязательств, рублей**</t>
  </si>
  <si>
    <t xml:space="preserve">Контрактный управляющий:
Специалист в сфере закупок            __________________ /Репина М.В/
</t>
  </si>
  <si>
    <t>* Начальная (максимальная) цена контракта указана в соответствии с выделенными субсиидями на иные цели на основании частей 2 и 3 статьи 22 Федерального закона от 05.04.2013 № 44-ФЗ.</t>
  </si>
  <si>
    <t>Расчет Н(М)ЦК по формуле     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</si>
  <si>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«УТВЕРЖДАЮ»
Директор Муниципального бюджетного учреждения «Библиотека им. А. Лиханова»
___________Н.И. Татаринова</t>
  </si>
  <si>
    <t>Наименование услуги</t>
  </si>
  <si>
    <t>ШТ</t>
  </si>
  <si>
    <t>Книги для комплектования книжного фонда</t>
  </si>
  <si>
    <t>Коммерческое предлжение №361 от 30.03.2026</t>
  </si>
  <si>
    <t>Коммерческое предложение             №  б/н от 19.05.2026</t>
  </si>
  <si>
    <t>Коммерческое предложение №19 от 20.05.2026</t>
  </si>
  <si>
    <t>ДЕТСКАЯ ДЮК ВДНХ. Жолобов И.</t>
  </si>
  <si>
    <t>ДЕТСКАЯ СказкиНародовРоссии Вятские сказки (изд.: BHV-CПб) /Бердинских</t>
  </si>
  <si>
    <t>ДЕТСКАЯ ДЮК Кино. Быкова Е.Г., Шапошников В.</t>
  </si>
  <si>
    <t>ДЕТСКАЯ ДЮК Издательский дом. Цепляев В.Ю.</t>
  </si>
  <si>
    <t>ДЕТСКАЯ Сказки народов России Сказки озера Байкал (изд.: BHV-CПб)</t>
  </si>
  <si>
    <t>ДЕТСКАЯ ДЮК Как хорошо уметь читать! Стихи и рассказы о книге и чтении.</t>
  </si>
  <si>
    <t>ДЕТСКАЯ СказкиНародовРоссии Сокровища Камень-горы. Уральские сказки (изд.: BHV-CПб)</t>
  </si>
  <si>
    <t>ЭКСМО ДетиМоря Секреты Голубого рифа (#5)</t>
  </si>
  <si>
    <t>ЭКСМО ДетиМоря Душа акулы (#1)</t>
  </si>
  <si>
    <t>ЭКСМО ДетиМоря Водный заговор (#2)</t>
  </si>
  <si>
    <t>ЭКСМО ДетиМоря Опасные волны (#3)</t>
  </si>
  <si>
    <t>ЭКСМО ДетиМоря Тайна кита-оборотня (#4)</t>
  </si>
  <si>
    <t>ЭКСМО ДетиМоря Новый враг (#6)</t>
  </si>
  <si>
    <t>БЕСТ. Джио Ретроградная Венера (м)</t>
  </si>
  <si>
    <t>ПРОЗА Идрисова Когда зацветут яблони</t>
  </si>
  <si>
    <t>АСТ ВеселШколаДетПисат Вечный двигатель, или Как научиться беречь энергию?</t>
  </si>
  <si>
    <t>ДЕТСКАЯ КомпасГид Ледерман Нарочно не придумаешь!</t>
  </si>
  <si>
    <t>АСТ КнижкиСЛипучками Мамы и малыши</t>
  </si>
  <si>
    <t>АСТ МоиПервыеЭмоции Не сердись!</t>
  </si>
  <si>
    <t>ЭКСМО КнижкиPOP-UP Насекомые. Тактильная книга-панорамка</t>
  </si>
  <si>
    <t>ЭКСМО КнижкиPOP-UP Животные мира. Тактильная книга-панорамка</t>
  </si>
  <si>
    <t>УМКА Непослушные малыши. Сладков Н. И. Рассказы о животных. 210х210</t>
  </si>
  <si>
    <t>УМКА Заячьи лапы. Паустовский К. Г. Рассказы о животных. 210х210 мм. Скрепка</t>
  </si>
  <si>
    <t>**Начальная (максимальная) цена контракта составляет 15 513,00 руб. в соответствии с выделенными субсиидией на муниципальное задание (часть 2 статьи 72 Бюджетного кодекса РФ)  в целях повышения эффективности, результативности осуществления закупки товара.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</si>
</sst>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C0C0C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2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8</xdr:row>
      <xdr:rowOff>952500</xdr:rowOff>
    </xdr:from>
    <xdr:to>
      <xdr:col>10</xdr:col>
      <xdr:colOff>0</xdr:colOff>
      <xdr:row>8</xdr:row>
      <xdr:rowOff>1304925</xdr:rowOff>
    </xdr:to>
    <xdr:pic>
      <xdr:nvPicPr>
        <xdr:cNvPr id="4235" name="Picture 1">
          <a:extLst>
            <a:ext uri="{FF2B5EF4-FFF2-40B4-BE49-F238E27FC236}">
              <a16:creationId xmlns:a16="http://schemas.microsoft.com/office/drawing/2014/main" xmlns="" id="{00000000-0008-0000-0000-00008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10425" y="3457575"/>
          <a:ext cx="1038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194310</xdr:colOff>
      <xdr:row>8</xdr:row>
      <xdr:rowOff>1729740</xdr:rowOff>
    </xdr:from>
    <xdr:to>
      <xdr:col>10</xdr:col>
      <xdr:colOff>1680210</xdr:colOff>
      <xdr:row>8</xdr:row>
      <xdr:rowOff>2091690</xdr:rowOff>
    </xdr:to>
    <xdr:pic>
      <xdr:nvPicPr>
        <xdr:cNvPr id="4236" name="Picture 5">
          <a:extLst>
            <a:ext uri="{FF2B5EF4-FFF2-40B4-BE49-F238E27FC236}">
              <a16:creationId xmlns:a16="http://schemas.microsoft.com/office/drawing/2014/main" xmlns="" id="{00000000-0008-0000-0000-00008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60230" y="452628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274320</xdr:colOff>
      <xdr:row>8</xdr:row>
      <xdr:rowOff>1537335</xdr:rowOff>
    </xdr:from>
    <xdr:to>
      <xdr:col>10</xdr:col>
      <xdr:colOff>426720</xdr:colOff>
      <xdr:row>8</xdr:row>
      <xdr:rowOff>1765935</xdr:rowOff>
    </xdr:to>
    <xdr:pic>
      <xdr:nvPicPr>
        <xdr:cNvPr id="4237" name="Picture 6">
          <a:extLst>
            <a:ext uri="{FF2B5EF4-FFF2-40B4-BE49-F238E27FC236}">
              <a16:creationId xmlns:a16="http://schemas.microsoft.com/office/drawing/2014/main" xmlns="" id="{00000000-0008-0000-0000-00008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40240" y="43338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1"/>
  <sheetViews>
    <sheetView tabSelected="1" zoomScaleNormal="100" workbookViewId="0">
      <selection activeCell="O54" sqref="O54"/>
    </sheetView>
  </sheetViews>
  <sheetFormatPr defaultColWidth="9.140625" defaultRowHeight="12.75" x14ac:dyDescent="0.2"/>
  <cols>
    <col min="1" max="1" width="5" style="2" customWidth="1"/>
    <col min="2" max="2" width="27.7109375" style="2" customWidth="1"/>
    <col min="3" max="3" width="7.42578125" style="2" customWidth="1"/>
    <col min="4" max="4" width="8.85546875" style="2" customWidth="1"/>
    <col min="5" max="5" width="14.28515625" style="2" customWidth="1"/>
    <col min="6" max="6" width="14.42578125" style="2" customWidth="1"/>
    <col min="7" max="7" width="14.28515625" style="2" customWidth="1"/>
    <col min="8" max="8" width="18" style="2" customWidth="1"/>
    <col min="9" max="9" width="16.140625" style="2" customWidth="1"/>
    <col min="10" max="10" width="26.42578125" style="2" customWidth="1"/>
    <col min="11" max="11" width="42.85546875" style="2" customWidth="1"/>
    <col min="12" max="12" width="13.28515625" style="2" customWidth="1"/>
    <col min="13" max="13" width="16.5703125" style="2" customWidth="1"/>
    <col min="14" max="14" width="17.7109375" style="2" customWidth="1"/>
    <col min="15" max="15" width="19" style="2" customWidth="1"/>
    <col min="16" max="16384" width="9.140625" style="2"/>
  </cols>
  <sheetData>
    <row r="2" spans="1:15" ht="112.5" customHeight="1" x14ac:dyDescent="0.2">
      <c r="J2" s="13"/>
      <c r="K2" s="13" t="s">
        <v>19</v>
      </c>
    </row>
    <row r="3" spans="1:15" s="12" customFormat="1" ht="15" x14ac:dyDescent="0.25">
      <c r="A3" s="30" t="s">
        <v>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s="12" customFormat="1" ht="15" x14ac:dyDescent="0.25">
      <c r="A4" s="30" t="s">
        <v>22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3"/>
      <c r="L5" s="4"/>
      <c r="M5" s="4"/>
      <c r="N5" s="4"/>
    </row>
    <row r="6" spans="1:15" x14ac:dyDescent="0.2">
      <c r="A6" s="32" t="s">
        <v>9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5" x14ac:dyDescent="0.2">
      <c r="A7" s="5"/>
      <c r="B7" s="5"/>
      <c r="C7" s="6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5" ht="43.15" customHeight="1" x14ac:dyDescent="0.2">
      <c r="A8" s="31" t="s">
        <v>6</v>
      </c>
      <c r="B8" s="31" t="s">
        <v>20</v>
      </c>
      <c r="C8" s="31" t="s">
        <v>10</v>
      </c>
      <c r="D8" s="31" t="s">
        <v>8</v>
      </c>
      <c r="E8" s="31" t="s">
        <v>3</v>
      </c>
      <c r="F8" s="31"/>
      <c r="G8" s="31"/>
      <c r="H8" s="34" t="s">
        <v>2</v>
      </c>
      <c r="I8" s="34"/>
      <c r="J8" s="34"/>
      <c r="K8" s="31" t="s">
        <v>4</v>
      </c>
      <c r="L8" s="31"/>
      <c r="M8" s="31"/>
      <c r="N8" s="31"/>
      <c r="O8" s="31"/>
    </row>
    <row r="9" spans="1:15" ht="168.6" customHeight="1" thickBot="1" x14ac:dyDescent="0.25">
      <c r="A9" s="33"/>
      <c r="B9" s="33"/>
      <c r="C9" s="33"/>
      <c r="D9" s="33"/>
      <c r="E9" s="14" t="s">
        <v>23</v>
      </c>
      <c r="F9" s="14" t="s">
        <v>25</v>
      </c>
      <c r="G9" s="14" t="s">
        <v>24</v>
      </c>
      <c r="H9" s="15" t="s">
        <v>1</v>
      </c>
      <c r="I9" s="15" t="s">
        <v>0</v>
      </c>
      <c r="J9" s="16" t="s">
        <v>13</v>
      </c>
      <c r="K9" s="16" t="s">
        <v>18</v>
      </c>
      <c r="L9" s="17" t="s">
        <v>11</v>
      </c>
      <c r="M9" s="17" t="s">
        <v>12</v>
      </c>
      <c r="N9" s="17" t="s">
        <v>14</v>
      </c>
      <c r="O9" s="17" t="s">
        <v>15</v>
      </c>
    </row>
    <row r="10" spans="1:15" ht="52.5" customHeight="1" thickBot="1" x14ac:dyDescent="0.25">
      <c r="A10" s="7">
        <v>1</v>
      </c>
      <c r="B10" s="24" t="s">
        <v>26</v>
      </c>
      <c r="C10" s="25" t="s">
        <v>21</v>
      </c>
      <c r="D10" s="27">
        <v>1</v>
      </c>
      <c r="E10" s="18">
        <v>686.25</v>
      </c>
      <c r="F10" s="18">
        <v>732</v>
      </c>
      <c r="G10" s="19">
        <v>750.3</v>
      </c>
      <c r="H10" s="20">
        <v>1009.18</v>
      </c>
      <c r="I10" s="20">
        <f t="shared" ref="I10" si="0">STDEV(E10:G10)</f>
        <v>32.990794170495484</v>
      </c>
      <c r="J10" s="8">
        <f t="shared" ref="J10" si="1">I10/H10*100</f>
        <v>3.2690693603217946</v>
      </c>
      <c r="K10" s="8">
        <f t="shared" ref="K10" si="2">((D10/3)*(SUM(E10:G10)))</f>
        <v>722.85</v>
      </c>
      <c r="L10" s="10">
        <f t="shared" ref="L10" si="3">K10/D10</f>
        <v>722.85</v>
      </c>
      <c r="M10" s="10">
        <f t="shared" ref="M10" si="4">ROUND(L10,2)</f>
        <v>722.85</v>
      </c>
      <c r="N10" s="10">
        <f t="shared" ref="N10" si="5">D10*M10</f>
        <v>722.85</v>
      </c>
      <c r="O10" s="11"/>
    </row>
    <row r="11" spans="1:15" ht="49.5" customHeight="1" thickBot="1" x14ac:dyDescent="0.25">
      <c r="A11" s="7">
        <v>2</v>
      </c>
      <c r="B11" s="26" t="s">
        <v>27</v>
      </c>
      <c r="C11" s="25" t="s">
        <v>21</v>
      </c>
      <c r="D11" s="28">
        <v>1</v>
      </c>
      <c r="E11" s="21">
        <v>831</v>
      </c>
      <c r="F11" s="21">
        <v>886.4</v>
      </c>
      <c r="G11" s="19">
        <v>908.56</v>
      </c>
      <c r="H11" s="20">
        <f>(E11+F10+G11)/3</f>
        <v>823.85333333333335</v>
      </c>
      <c r="I11" s="20">
        <f t="shared" ref="I11:I31" si="6">STDEV(E11:G11)</f>
        <v>39.949508132140977</v>
      </c>
      <c r="J11" s="8">
        <f t="shared" ref="J11:J31" si="7">I11/H11*100</f>
        <v>4.8491043873676105</v>
      </c>
      <c r="K11" s="8">
        <f t="shared" ref="K11:K31" si="8">((D11/3)*(SUM(E11:G11)))</f>
        <v>875.31999999999994</v>
      </c>
      <c r="L11" s="10">
        <f t="shared" ref="L11:L31" si="9">K11/D11</f>
        <v>875.31999999999994</v>
      </c>
      <c r="M11" s="10">
        <f t="shared" ref="M11:M31" si="10">ROUND(L11,2)</f>
        <v>875.32</v>
      </c>
      <c r="N11" s="10">
        <f t="shared" ref="N11:N31" si="11">D11*M11</f>
        <v>875.32</v>
      </c>
      <c r="O11" s="11"/>
    </row>
    <row r="12" spans="1:15" s="9" customFormat="1" ht="51.75" customHeight="1" thickBot="1" x14ac:dyDescent="0.3">
      <c r="A12" s="7">
        <v>3</v>
      </c>
      <c r="B12" s="26" t="s">
        <v>28</v>
      </c>
      <c r="C12" s="25" t="s">
        <v>21</v>
      </c>
      <c r="D12" s="28">
        <v>1</v>
      </c>
      <c r="E12" s="18">
        <v>686.25</v>
      </c>
      <c r="F12" s="18">
        <v>732</v>
      </c>
      <c r="G12" s="19">
        <v>750.3</v>
      </c>
      <c r="H12" s="20">
        <v>1009.18</v>
      </c>
      <c r="I12" s="20">
        <f t="shared" si="6"/>
        <v>32.990794170495484</v>
      </c>
      <c r="J12" s="8">
        <f t="shared" si="7"/>
        <v>3.2690693603217946</v>
      </c>
      <c r="K12" s="8">
        <f t="shared" ref="K12:K13" si="12">((D12/3)*(SUM(E12:G12)))</f>
        <v>722.85</v>
      </c>
      <c r="L12" s="10">
        <f t="shared" si="9"/>
        <v>722.85</v>
      </c>
      <c r="M12" s="10">
        <f t="shared" si="10"/>
        <v>722.85</v>
      </c>
      <c r="N12" s="10">
        <f t="shared" si="11"/>
        <v>722.85</v>
      </c>
      <c r="O12" s="11"/>
    </row>
    <row r="13" spans="1:15" ht="44.25" customHeight="1" thickBot="1" x14ac:dyDescent="0.25">
      <c r="A13" s="7">
        <v>4</v>
      </c>
      <c r="B13" s="26" t="s">
        <v>29</v>
      </c>
      <c r="C13" s="25" t="s">
        <v>21</v>
      </c>
      <c r="D13" s="28">
        <v>1</v>
      </c>
      <c r="E13" s="18">
        <v>686.25</v>
      </c>
      <c r="F13" s="18">
        <v>732</v>
      </c>
      <c r="G13" s="19">
        <v>750.3</v>
      </c>
      <c r="H13" s="20">
        <v>1009.18</v>
      </c>
      <c r="I13" s="20">
        <f t="shared" si="6"/>
        <v>32.990794170495484</v>
      </c>
      <c r="J13" s="8">
        <f t="shared" si="7"/>
        <v>3.2690693603217946</v>
      </c>
      <c r="K13" s="8">
        <f t="shared" si="12"/>
        <v>722.85</v>
      </c>
      <c r="L13" s="10">
        <f t="shared" si="9"/>
        <v>722.85</v>
      </c>
      <c r="M13" s="10">
        <f t="shared" si="10"/>
        <v>722.85</v>
      </c>
      <c r="N13" s="10">
        <f t="shared" si="11"/>
        <v>722.85</v>
      </c>
      <c r="O13" s="11"/>
    </row>
    <row r="14" spans="1:15" ht="45" customHeight="1" thickBot="1" x14ac:dyDescent="0.25">
      <c r="A14" s="7">
        <v>5</v>
      </c>
      <c r="B14" s="26" t="s">
        <v>30</v>
      </c>
      <c r="C14" s="25" t="s">
        <v>21</v>
      </c>
      <c r="D14" s="28">
        <v>1</v>
      </c>
      <c r="E14" s="18">
        <v>928.5</v>
      </c>
      <c r="F14" s="22">
        <v>990.4</v>
      </c>
      <c r="G14" s="19">
        <v>1015.16</v>
      </c>
      <c r="H14" s="20">
        <f t="shared" ref="H14:H31" si="13">(E14+F14+G14)/3</f>
        <v>978.02</v>
      </c>
      <c r="I14" s="20">
        <f t="shared" si="6"/>
        <v>44.636724790244173</v>
      </c>
      <c r="J14" s="8">
        <f t="shared" si="7"/>
        <v>4.5639889562835299</v>
      </c>
      <c r="K14" s="8">
        <f t="shared" si="8"/>
        <v>978.02</v>
      </c>
      <c r="L14" s="10">
        <f t="shared" si="9"/>
        <v>978.02</v>
      </c>
      <c r="M14" s="10">
        <f t="shared" si="10"/>
        <v>978.02</v>
      </c>
      <c r="N14" s="10">
        <f t="shared" si="11"/>
        <v>978.02</v>
      </c>
      <c r="O14" s="11"/>
    </row>
    <row r="15" spans="1:15" ht="48.75" customHeight="1" thickBot="1" x14ac:dyDescent="0.25">
      <c r="A15" s="7">
        <v>6</v>
      </c>
      <c r="B15" s="26" t="s">
        <v>31</v>
      </c>
      <c r="C15" s="25" t="s">
        <v>21</v>
      </c>
      <c r="D15" s="28">
        <v>1</v>
      </c>
      <c r="E15" s="21">
        <v>603</v>
      </c>
      <c r="F15" s="21">
        <v>643.20000000000005</v>
      </c>
      <c r="G15" s="19">
        <v>659.28</v>
      </c>
      <c r="H15" s="20">
        <f t="shared" si="13"/>
        <v>635.16</v>
      </c>
      <c r="I15" s="20">
        <f t="shared" si="6"/>
        <v>28.988632254730469</v>
      </c>
      <c r="J15" s="8">
        <f t="shared" si="7"/>
        <v>4.5639889562835299</v>
      </c>
      <c r="K15" s="8">
        <f t="shared" si="8"/>
        <v>635.16</v>
      </c>
      <c r="L15" s="10">
        <f t="shared" si="9"/>
        <v>635.16</v>
      </c>
      <c r="M15" s="10">
        <f t="shared" si="10"/>
        <v>635.16</v>
      </c>
      <c r="N15" s="10">
        <f t="shared" si="11"/>
        <v>635.16</v>
      </c>
      <c r="O15" s="11"/>
    </row>
    <row r="16" spans="1:15" ht="41.25" customHeight="1" thickBot="1" x14ac:dyDescent="0.25">
      <c r="A16" s="7">
        <v>7</v>
      </c>
      <c r="B16" s="26" t="s">
        <v>32</v>
      </c>
      <c r="C16" s="25" t="s">
        <v>21</v>
      </c>
      <c r="D16" s="28">
        <v>1</v>
      </c>
      <c r="E16" s="18">
        <v>928.5</v>
      </c>
      <c r="F16" s="22">
        <v>990.4</v>
      </c>
      <c r="G16" s="19">
        <v>1015.16</v>
      </c>
      <c r="H16" s="20">
        <f t="shared" si="13"/>
        <v>978.02</v>
      </c>
      <c r="I16" s="20">
        <f t="shared" si="6"/>
        <v>44.636724790244173</v>
      </c>
      <c r="J16" s="8">
        <f t="shared" si="7"/>
        <v>4.5639889562835299</v>
      </c>
      <c r="K16" s="8">
        <f t="shared" si="8"/>
        <v>978.02</v>
      </c>
      <c r="L16" s="10">
        <f t="shared" si="9"/>
        <v>978.02</v>
      </c>
      <c r="M16" s="10">
        <f t="shared" si="10"/>
        <v>978.02</v>
      </c>
      <c r="N16" s="10">
        <f t="shared" si="11"/>
        <v>978.02</v>
      </c>
      <c r="O16" s="11"/>
    </row>
    <row r="17" spans="1:15" ht="33.75" customHeight="1" thickBot="1" x14ac:dyDescent="0.25">
      <c r="A17" s="7">
        <v>8</v>
      </c>
      <c r="B17" s="26" t="s">
        <v>33</v>
      </c>
      <c r="C17" s="25" t="s">
        <v>21</v>
      </c>
      <c r="D17" s="28">
        <v>1</v>
      </c>
      <c r="E17" s="21">
        <v>630</v>
      </c>
      <c r="F17" s="23">
        <v>688.8</v>
      </c>
      <c r="G17" s="19">
        <v>688.8</v>
      </c>
      <c r="H17" s="20">
        <f t="shared" si="13"/>
        <v>669.19999999999993</v>
      </c>
      <c r="I17" s="20">
        <f t="shared" si="6"/>
        <v>33.948195828349967</v>
      </c>
      <c r="J17" s="8">
        <f t="shared" si="7"/>
        <v>5.0729521560594693</v>
      </c>
      <c r="K17" s="8">
        <f t="shared" si="8"/>
        <v>669.19999999999993</v>
      </c>
      <c r="L17" s="10">
        <f t="shared" si="9"/>
        <v>669.19999999999993</v>
      </c>
      <c r="M17" s="10">
        <f t="shared" si="10"/>
        <v>669.2</v>
      </c>
      <c r="N17" s="10">
        <f t="shared" si="11"/>
        <v>669.2</v>
      </c>
      <c r="O17" s="11"/>
    </row>
    <row r="18" spans="1:15" ht="52.5" customHeight="1" thickBot="1" x14ac:dyDescent="0.25">
      <c r="A18" s="7">
        <v>9</v>
      </c>
      <c r="B18" s="26" t="s">
        <v>34</v>
      </c>
      <c r="C18" s="25" t="s">
        <v>21</v>
      </c>
      <c r="D18" s="28">
        <v>1</v>
      </c>
      <c r="E18" s="21">
        <v>630</v>
      </c>
      <c r="F18" s="21">
        <v>672</v>
      </c>
      <c r="G18" s="19">
        <v>688.8</v>
      </c>
      <c r="H18" s="20">
        <f t="shared" si="13"/>
        <v>663.6</v>
      </c>
      <c r="I18" s="20">
        <f t="shared" si="6"/>
        <v>30.286630713897491</v>
      </c>
      <c r="J18" s="8">
        <f t="shared" si="7"/>
        <v>4.5639889562835272</v>
      </c>
      <c r="K18" s="8">
        <f t="shared" si="8"/>
        <v>663.59999999999991</v>
      </c>
      <c r="L18" s="10">
        <f t="shared" si="9"/>
        <v>663.59999999999991</v>
      </c>
      <c r="M18" s="10">
        <f t="shared" si="10"/>
        <v>663.6</v>
      </c>
      <c r="N18" s="10">
        <f t="shared" si="11"/>
        <v>663.6</v>
      </c>
      <c r="O18" s="11"/>
    </row>
    <row r="19" spans="1:15" ht="45.75" customHeight="1" thickBot="1" x14ac:dyDescent="0.25">
      <c r="A19" s="7">
        <v>10</v>
      </c>
      <c r="B19" s="26" t="s">
        <v>35</v>
      </c>
      <c r="C19" s="25" t="s">
        <v>21</v>
      </c>
      <c r="D19" s="28">
        <v>1</v>
      </c>
      <c r="E19" s="21">
        <v>630</v>
      </c>
      <c r="F19" s="21">
        <v>672</v>
      </c>
      <c r="G19" s="19">
        <v>688.8</v>
      </c>
      <c r="H19" s="20">
        <f t="shared" ref="H19" si="14">(E19+F19+G19)/3</f>
        <v>663.6</v>
      </c>
      <c r="I19" s="20">
        <f t="shared" ref="I19" si="15">STDEV(E19:G19)</f>
        <v>30.286630713897491</v>
      </c>
      <c r="J19" s="8">
        <f t="shared" ref="J19" si="16">I19/H19*100</f>
        <v>4.5639889562835272</v>
      </c>
      <c r="K19" s="8">
        <f t="shared" ref="K19" si="17">((D19/3)*(SUM(E19:G19)))</f>
        <v>663.59999999999991</v>
      </c>
      <c r="L19" s="10">
        <f t="shared" ref="L19" si="18">K19/D19</f>
        <v>663.59999999999991</v>
      </c>
      <c r="M19" s="10">
        <f t="shared" ref="M19" si="19">ROUND(L19,2)</f>
        <v>663.6</v>
      </c>
      <c r="N19" s="10">
        <f t="shared" ref="N19" si="20">D19*M19</f>
        <v>663.6</v>
      </c>
      <c r="O19" s="11"/>
    </row>
    <row r="20" spans="1:15" ht="57" customHeight="1" thickBot="1" x14ac:dyDescent="0.25">
      <c r="A20" s="7">
        <v>11</v>
      </c>
      <c r="B20" s="26" t="s">
        <v>36</v>
      </c>
      <c r="C20" s="25" t="s">
        <v>21</v>
      </c>
      <c r="D20" s="28">
        <v>1</v>
      </c>
      <c r="E20" s="21">
        <v>630</v>
      </c>
      <c r="F20" s="19">
        <v>672</v>
      </c>
      <c r="G20" s="19">
        <v>688.8</v>
      </c>
      <c r="H20" s="20">
        <f t="shared" si="13"/>
        <v>663.6</v>
      </c>
      <c r="I20" s="20">
        <f t="shared" si="6"/>
        <v>30.286630713897491</v>
      </c>
      <c r="J20" s="8">
        <f t="shared" si="7"/>
        <v>4.5639889562835272</v>
      </c>
      <c r="K20" s="8">
        <f t="shared" si="8"/>
        <v>663.59999999999991</v>
      </c>
      <c r="L20" s="10">
        <f t="shared" si="9"/>
        <v>663.59999999999991</v>
      </c>
      <c r="M20" s="10">
        <f t="shared" si="10"/>
        <v>663.6</v>
      </c>
      <c r="N20" s="10">
        <f t="shared" si="11"/>
        <v>663.6</v>
      </c>
      <c r="O20" s="11"/>
    </row>
    <row r="21" spans="1:15" ht="54" customHeight="1" thickBot="1" x14ac:dyDescent="0.25">
      <c r="A21" s="7">
        <v>12</v>
      </c>
      <c r="B21" s="26" t="s">
        <v>37</v>
      </c>
      <c r="C21" s="25" t="s">
        <v>21</v>
      </c>
      <c r="D21" s="28">
        <v>1</v>
      </c>
      <c r="E21" s="21">
        <v>630</v>
      </c>
      <c r="F21" s="19">
        <v>672</v>
      </c>
      <c r="G21" s="19">
        <v>688.8</v>
      </c>
      <c r="H21" s="20">
        <f t="shared" si="13"/>
        <v>663.6</v>
      </c>
      <c r="I21" s="20">
        <f t="shared" si="6"/>
        <v>30.286630713897491</v>
      </c>
      <c r="J21" s="8">
        <f t="shared" si="7"/>
        <v>4.5639889562835272</v>
      </c>
      <c r="K21" s="8">
        <f t="shared" si="8"/>
        <v>663.59999999999991</v>
      </c>
      <c r="L21" s="10">
        <f t="shared" si="9"/>
        <v>663.59999999999991</v>
      </c>
      <c r="M21" s="10">
        <f t="shared" si="10"/>
        <v>663.6</v>
      </c>
      <c r="N21" s="10">
        <f t="shared" si="11"/>
        <v>663.6</v>
      </c>
      <c r="O21" s="11"/>
    </row>
    <row r="22" spans="1:15" ht="54.75" customHeight="1" thickBot="1" x14ac:dyDescent="0.25">
      <c r="A22" s="7">
        <v>13</v>
      </c>
      <c r="B22" s="26" t="s">
        <v>38</v>
      </c>
      <c r="C22" s="25" t="s">
        <v>21</v>
      </c>
      <c r="D22" s="28">
        <v>1</v>
      </c>
      <c r="E22" s="21">
        <v>630</v>
      </c>
      <c r="F22" s="19">
        <v>672</v>
      </c>
      <c r="G22" s="19">
        <v>688.8</v>
      </c>
      <c r="H22" s="20">
        <f t="shared" si="13"/>
        <v>663.6</v>
      </c>
      <c r="I22" s="20">
        <f t="shared" si="6"/>
        <v>30.286630713897491</v>
      </c>
      <c r="J22" s="8">
        <f t="shared" si="7"/>
        <v>4.5639889562835272</v>
      </c>
      <c r="K22" s="8">
        <f t="shared" si="8"/>
        <v>663.59999999999991</v>
      </c>
      <c r="L22" s="10">
        <f t="shared" si="9"/>
        <v>663.59999999999991</v>
      </c>
      <c r="M22" s="10">
        <f t="shared" si="10"/>
        <v>663.6</v>
      </c>
      <c r="N22" s="10">
        <f t="shared" si="11"/>
        <v>663.6</v>
      </c>
      <c r="O22" s="11"/>
    </row>
    <row r="23" spans="1:15" ht="30.75" thickBot="1" x14ac:dyDescent="0.25">
      <c r="A23" s="7">
        <v>14</v>
      </c>
      <c r="B23" s="26" t="s">
        <v>39</v>
      </c>
      <c r="C23" s="25" t="s">
        <v>21</v>
      </c>
      <c r="D23" s="28">
        <v>1</v>
      </c>
      <c r="E23" s="21">
        <v>635.25</v>
      </c>
      <c r="F23" s="19">
        <v>677.6</v>
      </c>
      <c r="G23" s="19">
        <v>694.54</v>
      </c>
      <c r="H23" s="20">
        <f t="shared" si="13"/>
        <v>669.13</v>
      </c>
      <c r="I23" s="20">
        <f t="shared" si="6"/>
        <v>30.539019303179977</v>
      </c>
      <c r="J23" s="8">
        <f t="shared" si="7"/>
        <v>4.563988956283529</v>
      </c>
      <c r="K23" s="8">
        <f t="shared" si="8"/>
        <v>669.12999999999988</v>
      </c>
      <c r="L23" s="10">
        <f t="shared" si="9"/>
        <v>669.12999999999988</v>
      </c>
      <c r="M23" s="10">
        <f t="shared" si="10"/>
        <v>669.13</v>
      </c>
      <c r="N23" s="10">
        <f t="shared" si="11"/>
        <v>669.13</v>
      </c>
      <c r="O23" s="11"/>
    </row>
    <row r="24" spans="1:15" ht="30" customHeight="1" thickBot="1" x14ac:dyDescent="0.25">
      <c r="A24" s="7">
        <v>15</v>
      </c>
      <c r="B24" s="26" t="s">
        <v>40</v>
      </c>
      <c r="C24" s="25" t="s">
        <v>21</v>
      </c>
      <c r="D24" s="28">
        <v>1</v>
      </c>
      <c r="E24" s="21">
        <v>585.75</v>
      </c>
      <c r="F24" s="19">
        <v>624.79999999999995</v>
      </c>
      <c r="G24" s="19">
        <v>640.41999999999996</v>
      </c>
      <c r="H24" s="20">
        <f t="shared" si="13"/>
        <v>616.9899999999999</v>
      </c>
      <c r="I24" s="20">
        <f t="shared" si="6"/>
        <v>28.159355461373732</v>
      </c>
      <c r="J24" s="8">
        <f t="shared" si="7"/>
        <v>4.5639889562835272</v>
      </c>
      <c r="K24" s="8">
        <f t="shared" si="8"/>
        <v>616.9899999999999</v>
      </c>
      <c r="L24" s="10">
        <f t="shared" si="9"/>
        <v>616.9899999999999</v>
      </c>
      <c r="M24" s="10">
        <f t="shared" si="10"/>
        <v>616.99</v>
      </c>
      <c r="N24" s="10">
        <f t="shared" si="11"/>
        <v>616.99</v>
      </c>
      <c r="O24" s="11"/>
    </row>
    <row r="25" spans="1:15" ht="46.5" customHeight="1" thickBot="1" x14ac:dyDescent="0.25">
      <c r="A25" s="7">
        <v>16</v>
      </c>
      <c r="B25" s="26" t="s">
        <v>41</v>
      </c>
      <c r="C25" s="25" t="s">
        <v>21</v>
      </c>
      <c r="D25" s="28">
        <v>1</v>
      </c>
      <c r="E25" s="21">
        <v>729.75</v>
      </c>
      <c r="F25" s="19">
        <v>778.4</v>
      </c>
      <c r="G25" s="19">
        <v>797.86</v>
      </c>
      <c r="H25" s="20">
        <f t="shared" si="13"/>
        <v>768.67000000000007</v>
      </c>
      <c r="I25" s="20">
        <f t="shared" si="6"/>
        <v>35.082013910264621</v>
      </c>
      <c r="J25" s="8">
        <f t="shared" si="7"/>
        <v>4.5639889562835307</v>
      </c>
      <c r="K25" s="8">
        <f t="shared" si="8"/>
        <v>768.67000000000007</v>
      </c>
      <c r="L25" s="10">
        <f t="shared" si="9"/>
        <v>768.67000000000007</v>
      </c>
      <c r="M25" s="10">
        <f t="shared" si="10"/>
        <v>768.67</v>
      </c>
      <c r="N25" s="10">
        <f t="shared" si="11"/>
        <v>768.67</v>
      </c>
      <c r="O25" s="11"/>
    </row>
    <row r="26" spans="1:15" ht="47.25" customHeight="1" thickBot="1" x14ac:dyDescent="0.25">
      <c r="A26" s="7">
        <v>17</v>
      </c>
      <c r="B26" s="26" t="s">
        <v>42</v>
      </c>
      <c r="C26" s="25" t="s">
        <v>21</v>
      </c>
      <c r="D26" s="28">
        <v>1</v>
      </c>
      <c r="E26" s="21">
        <v>1020</v>
      </c>
      <c r="F26" s="19">
        <v>1088</v>
      </c>
      <c r="G26" s="19">
        <v>1115.2</v>
      </c>
      <c r="H26" s="20">
        <f t="shared" si="13"/>
        <v>1074.3999999999999</v>
      </c>
      <c r="I26" s="20">
        <f t="shared" si="6"/>
        <v>49.035497346310272</v>
      </c>
      <c r="J26" s="8">
        <f t="shared" si="7"/>
        <v>4.5639889562835334</v>
      </c>
      <c r="K26" s="8">
        <f t="shared" si="8"/>
        <v>1074.3999999999999</v>
      </c>
      <c r="L26" s="10">
        <f t="shared" si="9"/>
        <v>1074.3999999999999</v>
      </c>
      <c r="M26" s="10">
        <f t="shared" si="10"/>
        <v>1074.4000000000001</v>
      </c>
      <c r="N26" s="10">
        <f t="shared" si="11"/>
        <v>1074.4000000000001</v>
      </c>
      <c r="O26" s="11"/>
    </row>
    <row r="27" spans="1:15" ht="47.25" customHeight="1" thickBot="1" x14ac:dyDescent="0.25">
      <c r="A27" s="7">
        <v>18</v>
      </c>
      <c r="B27" s="26" t="s">
        <v>43</v>
      </c>
      <c r="C27" s="25" t="s">
        <v>21</v>
      </c>
      <c r="D27" s="28">
        <v>1</v>
      </c>
      <c r="E27" s="21">
        <v>747.75</v>
      </c>
      <c r="F27" s="19">
        <v>797.6</v>
      </c>
      <c r="G27" s="19">
        <v>817.54</v>
      </c>
      <c r="H27" s="20">
        <f t="shared" si="13"/>
        <v>787.63</v>
      </c>
      <c r="I27" s="20">
        <f t="shared" si="6"/>
        <v>35.947346216375962</v>
      </c>
      <c r="J27" s="8">
        <f t="shared" si="7"/>
        <v>4.5639889562835299</v>
      </c>
      <c r="K27" s="8">
        <f t="shared" si="8"/>
        <v>787.62999999999988</v>
      </c>
      <c r="L27" s="10">
        <f t="shared" si="9"/>
        <v>787.62999999999988</v>
      </c>
      <c r="M27" s="10">
        <f t="shared" si="10"/>
        <v>787.63</v>
      </c>
      <c r="N27" s="10">
        <f t="shared" si="11"/>
        <v>787.63</v>
      </c>
      <c r="O27" s="11"/>
    </row>
    <row r="28" spans="1:15" ht="29.25" customHeight="1" thickBot="1" x14ac:dyDescent="0.25">
      <c r="A28" s="7">
        <v>19</v>
      </c>
      <c r="B28" s="26" t="s">
        <v>44</v>
      </c>
      <c r="C28" s="25" t="s">
        <v>21</v>
      </c>
      <c r="D28" s="28">
        <v>1</v>
      </c>
      <c r="E28" s="21">
        <v>452.25</v>
      </c>
      <c r="F28" s="19">
        <v>482.4</v>
      </c>
      <c r="G28" s="19">
        <v>494.46</v>
      </c>
      <c r="H28" s="20">
        <f t="shared" si="13"/>
        <v>476.36999999999995</v>
      </c>
      <c r="I28" s="20">
        <f t="shared" si="6"/>
        <v>21.741474191047843</v>
      </c>
      <c r="J28" s="8">
        <f t="shared" si="7"/>
        <v>4.563988956283529</v>
      </c>
      <c r="K28" s="8">
        <f t="shared" si="8"/>
        <v>476.36999999999995</v>
      </c>
      <c r="L28" s="10">
        <f t="shared" si="9"/>
        <v>476.36999999999995</v>
      </c>
      <c r="M28" s="10">
        <f t="shared" si="10"/>
        <v>476.37</v>
      </c>
      <c r="N28" s="10">
        <f t="shared" si="11"/>
        <v>476.37</v>
      </c>
      <c r="O28" s="11"/>
    </row>
    <row r="29" spans="1:15" ht="45.75" thickBot="1" x14ac:dyDescent="0.25">
      <c r="A29" s="7">
        <v>20</v>
      </c>
      <c r="B29" s="26" t="s">
        <v>45</v>
      </c>
      <c r="C29" s="25" t="s">
        <v>21</v>
      </c>
      <c r="D29" s="28">
        <v>1</v>
      </c>
      <c r="E29" s="21">
        <v>1052.25</v>
      </c>
      <c r="F29" s="19">
        <v>1122.4000000000001</v>
      </c>
      <c r="G29" s="19">
        <v>1150.46</v>
      </c>
      <c r="H29" s="20">
        <f t="shared" si="13"/>
        <v>1108.3700000000001</v>
      </c>
      <c r="I29" s="20">
        <f t="shared" si="6"/>
        <v>50.585884394759795</v>
      </c>
      <c r="J29" s="8">
        <f t="shared" si="7"/>
        <v>4.5639889562835325</v>
      </c>
      <c r="K29" s="8">
        <f t="shared" si="8"/>
        <v>1108.3699999999999</v>
      </c>
      <c r="L29" s="10">
        <f t="shared" si="9"/>
        <v>1108.3699999999999</v>
      </c>
      <c r="M29" s="10">
        <f t="shared" si="10"/>
        <v>1108.3699999999999</v>
      </c>
      <c r="N29" s="10">
        <f t="shared" si="11"/>
        <v>1108.3699999999999</v>
      </c>
      <c r="O29" s="11"/>
    </row>
    <row r="30" spans="1:15" ht="53.25" customHeight="1" thickBot="1" x14ac:dyDescent="0.25">
      <c r="A30" s="7">
        <v>21</v>
      </c>
      <c r="B30" s="26" t="s">
        <v>46</v>
      </c>
      <c r="C30" s="25" t="s">
        <v>21</v>
      </c>
      <c r="D30" s="28">
        <v>1</v>
      </c>
      <c r="E30" s="21">
        <v>1052.25</v>
      </c>
      <c r="F30" s="19">
        <v>1122.4000000000001</v>
      </c>
      <c r="G30" s="19">
        <v>1150.46</v>
      </c>
      <c r="H30" s="20">
        <f t="shared" si="13"/>
        <v>1108.3700000000001</v>
      </c>
      <c r="I30" s="20">
        <f t="shared" si="6"/>
        <v>50.585884394759795</v>
      </c>
      <c r="J30" s="8">
        <f t="shared" si="7"/>
        <v>4.5639889562835325</v>
      </c>
      <c r="K30" s="8">
        <f t="shared" si="8"/>
        <v>1108.3699999999999</v>
      </c>
      <c r="L30" s="10">
        <f t="shared" si="9"/>
        <v>1108.3699999999999</v>
      </c>
      <c r="M30" s="10">
        <f t="shared" si="10"/>
        <v>1108.3699999999999</v>
      </c>
      <c r="N30" s="10">
        <f t="shared" si="11"/>
        <v>1108.3699999999999</v>
      </c>
      <c r="O30" s="11"/>
    </row>
    <row r="31" spans="1:15" ht="58.5" customHeight="1" thickBot="1" x14ac:dyDescent="0.25">
      <c r="A31" s="7">
        <v>22</v>
      </c>
      <c r="B31" s="26" t="s">
        <v>47</v>
      </c>
      <c r="C31" s="25" t="s">
        <v>21</v>
      </c>
      <c r="D31" s="28">
        <v>1</v>
      </c>
      <c r="E31" s="21">
        <v>54</v>
      </c>
      <c r="F31" s="19">
        <v>57.6</v>
      </c>
      <c r="G31" s="19">
        <v>59.04</v>
      </c>
      <c r="H31" s="20">
        <f t="shared" si="13"/>
        <v>56.879999999999995</v>
      </c>
      <c r="I31" s="20">
        <f t="shared" si="6"/>
        <v>2.5959969183340723</v>
      </c>
      <c r="J31" s="8">
        <f t="shared" si="7"/>
        <v>4.5639889562835307</v>
      </c>
      <c r="K31" s="8">
        <f t="shared" si="8"/>
        <v>56.879999999999995</v>
      </c>
      <c r="L31" s="10">
        <f t="shared" si="9"/>
        <v>56.879999999999995</v>
      </c>
      <c r="M31" s="10">
        <f t="shared" si="10"/>
        <v>56.88</v>
      </c>
      <c r="N31" s="10">
        <f t="shared" si="11"/>
        <v>56.88</v>
      </c>
      <c r="O31" s="11"/>
    </row>
    <row r="32" spans="1:15" ht="56.25" customHeight="1" thickBot="1" x14ac:dyDescent="0.25">
      <c r="A32" s="7">
        <v>23</v>
      </c>
      <c r="B32" s="26" t="s">
        <v>48</v>
      </c>
      <c r="C32" s="25" t="s">
        <v>21</v>
      </c>
      <c r="D32" s="28">
        <v>1</v>
      </c>
      <c r="E32" s="21">
        <v>54</v>
      </c>
      <c r="F32" s="19">
        <v>57.6</v>
      </c>
      <c r="G32" s="19">
        <v>59.04</v>
      </c>
      <c r="H32" s="20">
        <f t="shared" ref="H32" si="21">(E32+F32+G32)/3</f>
        <v>56.879999999999995</v>
      </c>
      <c r="I32" s="20">
        <f t="shared" ref="I32" si="22">STDEV(E32:G32)</f>
        <v>2.5959969183340723</v>
      </c>
      <c r="J32" s="8">
        <f t="shared" ref="J32" si="23">I32/H32*100</f>
        <v>4.5639889562835307</v>
      </c>
      <c r="K32" s="8">
        <f t="shared" ref="K32" si="24">((D32/3)*(SUM(E32:G32)))</f>
        <v>56.879999999999995</v>
      </c>
      <c r="L32" s="10">
        <f t="shared" ref="L32" si="25">K32/D32</f>
        <v>56.879999999999995</v>
      </c>
      <c r="M32" s="10">
        <f t="shared" ref="M32" si="26">ROUND(L32,2)</f>
        <v>56.88</v>
      </c>
      <c r="N32" s="10">
        <f t="shared" ref="N32" si="27">D32*M32</f>
        <v>56.88</v>
      </c>
      <c r="O32" s="11"/>
    </row>
    <row r="33" spans="1:14" ht="20.25" customHeight="1" x14ac:dyDescent="0.2">
      <c r="N33" s="29">
        <f>SUM(N10:N32)</f>
        <v>16345.959999999995</v>
      </c>
    </row>
    <row r="35" spans="1:14" x14ac:dyDescent="0.2">
      <c r="A35" s="2" t="s">
        <v>7</v>
      </c>
    </row>
    <row r="37" spans="1:14" x14ac:dyDescent="0.2">
      <c r="A37" s="2" t="s">
        <v>17</v>
      </c>
    </row>
    <row r="38" spans="1:14" x14ac:dyDescent="0.2">
      <c r="A38" s="35" t="s">
        <v>49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41" spans="1:14" x14ac:dyDescent="0.2">
      <c r="A41" s="2" t="s">
        <v>16</v>
      </c>
    </row>
  </sheetData>
  <mergeCells count="11">
    <mergeCell ref="A38:M38"/>
    <mergeCell ref="A3:N3"/>
    <mergeCell ref="A4:N4"/>
    <mergeCell ref="K8:O8"/>
    <mergeCell ref="A6:N6"/>
    <mergeCell ref="A8:A9"/>
    <mergeCell ref="B8:B9"/>
    <mergeCell ref="C8:C9"/>
    <mergeCell ref="D8:D9"/>
    <mergeCell ref="E8:G8"/>
    <mergeCell ref="H8:J8"/>
  </mergeCells>
  <pageMargins left="0.11811023622047245" right="0.11811023622047245" top="0.89" bottom="0" header="0.31496062992125984" footer="0.15748031496062992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цены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Юрист</cp:lastModifiedBy>
  <cp:lastPrinted>2025-05-27T13:46:35Z</cp:lastPrinted>
  <dcterms:created xsi:type="dcterms:W3CDTF">2014-01-15T18:15:09Z</dcterms:created>
  <dcterms:modified xsi:type="dcterms:W3CDTF">2026-05-25T12:10:11Z</dcterms:modified>
</cp:coreProperties>
</file>