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Екатерина\пункт 4 ст. 93 44-ФЗ\2026 год\Проживание и питание Казачество\"/>
    </mc:Choice>
  </mc:AlternateContent>
  <bookViews>
    <workbookView xWindow="0" yWindow="0" windowWidth="28800" windowHeight="12330"/>
  </bookViews>
  <sheets>
    <sheet name="Лист1" sheetId="1" r:id="rId1"/>
  </sheets>
  <definedNames>
    <definedName name="solver_adj" localSheetId="0" hidden="1">Лист1!#REF!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Лист1!$E$14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400000</definedName>
    <definedName name="solver_ver" localSheetId="0" hidden="1">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L13" i="1" s="1"/>
  <c r="K12" i="1"/>
  <c r="L12" i="1" s="1"/>
  <c r="K11" i="1"/>
  <c r="L11" i="1" s="1"/>
  <c r="K10" i="1"/>
  <c r="L10" i="1" s="1"/>
  <c r="K14" i="1" s="1"/>
  <c r="J11" i="1" l="1"/>
  <c r="J12" i="1"/>
  <c r="J13" i="1"/>
  <c r="H11" i="1"/>
  <c r="H12" i="1"/>
  <c r="H13" i="1"/>
  <c r="F11" i="1"/>
  <c r="M11" i="1" s="1"/>
  <c r="N11" i="1" s="1"/>
  <c r="F12" i="1"/>
  <c r="M12" i="1" s="1"/>
  <c r="N12" i="1" s="1"/>
  <c r="F13" i="1"/>
  <c r="M13" i="1" s="1"/>
  <c r="N13" i="1" s="1"/>
  <c r="H10" i="1" l="1"/>
  <c r="G14" i="1" s="1"/>
  <c r="J10" i="1"/>
  <c r="I14" i="1" s="1"/>
  <c r="F10" i="1"/>
  <c r="M10" i="1" l="1"/>
  <c r="N10" i="1" s="1"/>
  <c r="E14" i="1"/>
  <c r="Q15" i="1"/>
  <c r="S14" i="1" l="1"/>
  <c r="T14" i="1" s="1"/>
  <c r="P14" i="1"/>
</calcChain>
</file>

<file path=xl/sharedStrings.xml><?xml version="1.0" encoding="utf-8"?>
<sst xmlns="http://schemas.openxmlformats.org/spreadsheetml/2006/main" count="42" uniqueCount="34">
  <si>
    <t>Начальник ОМТС</t>
  </si>
  <si>
    <t>Среднее квадратичное отклонение</t>
  </si>
  <si>
    <t>Расчеты произведены по формулам</t>
  </si>
  <si>
    <t>в соответствии с приказом Минэкономразвития № 567  от 2 октября 2013г. П. 3.20.1 Коэффициент вариации может быть расчитан с помощью стандартных функций табличных редакторов.</t>
  </si>
  <si>
    <t>общая сумма</t>
  </si>
  <si>
    <t>Коэффи-циент вариации</t>
  </si>
  <si>
    <t>Расчет по мини-мальной цене</t>
  </si>
  <si>
    <t>№ п/п</t>
  </si>
  <si>
    <t>среднее значение, полученное сопоставлением цен из разных источников</t>
  </si>
  <si>
    <t>федеральное государственное бюджетное образовательное учреждение высшего  образования «Южно-Российский государственный политехнический университет (НПИ) имени М.И. Платова»</t>
  </si>
  <si>
    <t>Итого:</t>
  </si>
  <si>
    <t>Основные характеристики объекта закупки</t>
  </si>
  <si>
    <t>Используемый метод определения НМЦК с обоснованием</t>
  </si>
  <si>
    <t>Метод сопоставимых рыночных цен</t>
  </si>
  <si>
    <t xml:space="preserve">Расчеты произведены по формулам в табличном редакторе Excel в соответствии с приказом Минэкономразвития  № 567 от 2 октября 2013г. п. 3.20.1 «Коэффициент вариации может быть рассчитан с помощью стандартных функций табличных редакторов» </t>
  </si>
  <si>
    <t>Барскова Г.В.</t>
  </si>
  <si>
    <t>Инженер 1 кат. ОМТС</t>
  </si>
  <si>
    <t>Чеботарева Е.С.</t>
  </si>
  <si>
    <t>цена за человека в день</t>
  </si>
  <si>
    <t>ед. изм.</t>
  </si>
  <si>
    <r>
      <t xml:space="preserve">                        Поставщик/подрядчик/исполнитель                                                                                                           .                                                                          .                                                                                                               .                                                                    </t>
    </r>
    <r>
      <rPr>
        <sz val="10"/>
        <color theme="0"/>
        <rFont val="Times New Roman"/>
        <family val="1"/>
        <charset val="204"/>
      </rPr>
      <t xml:space="preserve">  </t>
    </r>
    <r>
      <rPr>
        <sz val="10"/>
        <color theme="1"/>
        <rFont val="Times New Roman"/>
        <family val="1"/>
        <charset val="204"/>
      </rPr>
      <t xml:space="preserve">                                  Наименование ТМЦ</t>
    </r>
  </si>
  <si>
    <t>кол-во</t>
  </si>
  <si>
    <t>Оказание услуг по организации проживания и питания участников мероприятия IV Международной научно-практической конференции «Казачество на страже рубежей Отечества»</t>
  </si>
  <si>
    <t xml:space="preserve">30192-КП от 06.05.2026 </t>
  </si>
  <si>
    <t xml:space="preserve">30262-КП от 12.05.2026 </t>
  </si>
  <si>
    <t xml:space="preserve">30261-КП от 12.05.2026 </t>
  </si>
  <si>
    <t xml:space="preserve"> 
Максимальное значение цены контракта: 212000 руб.  
Начальная сумма цен единиц услуг (минимальная): 5200,00 руб. 
</t>
  </si>
  <si>
    <t>указаны в Приложении №1 к договору</t>
  </si>
  <si>
    <t>Завтрак</t>
  </si>
  <si>
    <t>Ужин</t>
  </si>
  <si>
    <t>Обед</t>
  </si>
  <si>
    <t>сут</t>
  </si>
  <si>
    <t>шт</t>
  </si>
  <si>
    <t xml:space="preserve">Проживание в стандартных одноместных номерах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</si>
</sst>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u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gray0625">
        <bgColor theme="0" tint="-4.9989318521683403E-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71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1" xfId="0" applyFont="1" applyBorder="1"/>
    <xf numFmtId="4" fontId="0" fillId="0" borderId="0" xfId="0" applyNumberFormat="1"/>
    <xf numFmtId="4" fontId="7" fillId="0" borderId="1" xfId="0" applyNumberFormat="1" applyFont="1" applyBorder="1"/>
    <xf numFmtId="0" fontId="3" fillId="0" borderId="0" xfId="0" applyFont="1" applyBorder="1"/>
    <xf numFmtId="4" fontId="3" fillId="0" borderId="1" xfId="0" applyNumberFormat="1" applyFont="1" applyFill="1" applyBorder="1"/>
    <xf numFmtId="4" fontId="4" fillId="0" borderId="1" xfId="0" applyNumberFormat="1" applyFont="1" applyBorder="1"/>
    <xf numFmtId="4" fontId="0" fillId="0" borderId="0" xfId="0" applyNumberFormat="1"/>
    <xf numFmtId="0" fontId="0" fillId="0" borderId="0" xfId="0" applyBorder="1"/>
    <xf numFmtId="14" fontId="5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center"/>
    </xf>
    <xf numFmtId="0" fontId="12" fillId="0" borderId="1" xfId="2" applyFont="1" applyBorder="1" applyAlignment="1">
      <alignment vertical="center" wrapText="1"/>
    </xf>
    <xf numFmtId="0" fontId="10" fillId="0" borderId="0" xfId="0" applyFont="1" applyAlignment="1">
      <alignment horizontal="right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/>
    </xf>
    <xf numFmtId="2" fontId="10" fillId="0" borderId="1" xfId="0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2" xfId="0" applyFont="1" applyBorder="1"/>
    <xf numFmtId="4" fontId="10" fillId="0" borderId="0" xfId="0" applyNumberFormat="1" applyFont="1"/>
    <xf numFmtId="14" fontId="9" fillId="0" borderId="0" xfId="0" applyNumberFormat="1" applyFont="1"/>
    <xf numFmtId="0" fontId="10" fillId="0" borderId="13" xfId="0" applyFont="1" applyBorder="1" applyAlignment="1">
      <alignment horizontal="center" vertical="center" wrapText="1"/>
    </xf>
    <xf numFmtId="0" fontId="16" fillId="0" borderId="0" xfId="0" applyNumberFormat="1" applyFont="1" applyAlignment="1">
      <alignment horizontal="center" wrapText="1"/>
    </xf>
    <xf numFmtId="0" fontId="16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2" fillId="0" borderId="10" xfId="2" applyFont="1" applyBorder="1" applyAlignment="1">
      <alignment vertical="center" wrapText="1"/>
    </xf>
    <xf numFmtId="0" fontId="11" fillId="0" borderId="1" xfId="2" applyFont="1" applyBorder="1" applyAlignment="1">
      <alignment horizontal="left" vertical="center" wrapText="1"/>
    </xf>
    <xf numFmtId="0" fontId="12" fillId="0" borderId="0" xfId="2" applyFont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/>
    </xf>
    <xf numFmtId="0" fontId="15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59790</xdr:colOff>
      <xdr:row>14</xdr:row>
      <xdr:rowOff>59580</xdr:rowOff>
    </xdr:from>
    <xdr:to>
      <xdr:col>7</xdr:col>
      <xdr:colOff>662749</xdr:colOff>
      <xdr:row>17</xdr:row>
      <xdr:rowOff>14356</xdr:rowOff>
    </xdr:to>
    <xdr:pic>
      <xdr:nvPicPr>
        <xdr:cNvPr id="24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7261" y="3723904"/>
          <a:ext cx="1275312" cy="559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40407</xdr:colOff>
      <xdr:row>14</xdr:row>
      <xdr:rowOff>42821</xdr:rowOff>
    </xdr:from>
    <xdr:to>
      <xdr:col>10</xdr:col>
      <xdr:colOff>388203</xdr:colOff>
      <xdr:row>16</xdr:row>
      <xdr:rowOff>169998</xdr:rowOff>
    </xdr:to>
    <xdr:pic>
      <xdr:nvPicPr>
        <xdr:cNvPr id="25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4642" y="3707145"/>
          <a:ext cx="1883002" cy="530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tabSelected="1" topLeftCell="A7" zoomScale="115" zoomScaleNormal="115" workbookViewId="0">
      <selection activeCell="H9" sqref="H9"/>
    </sheetView>
  </sheetViews>
  <sheetFormatPr defaultRowHeight="15" x14ac:dyDescent="0.25"/>
  <cols>
    <col min="1" max="1" width="4.7109375" style="5" customWidth="1"/>
    <col min="2" max="2" width="29.7109375" customWidth="1"/>
    <col min="3" max="3" width="8.85546875" customWidth="1"/>
    <col min="4" max="4" width="10.5703125" customWidth="1"/>
    <col min="5" max="5" width="10.28515625" customWidth="1"/>
    <col min="6" max="6" width="14.7109375" customWidth="1"/>
    <col min="7" max="7" width="10.28515625" customWidth="1"/>
    <col min="8" max="8" width="14.28515625" customWidth="1"/>
    <col min="9" max="9" width="10.140625" customWidth="1"/>
    <col min="10" max="10" width="13" customWidth="1"/>
    <col min="11" max="11" width="10.5703125" customWidth="1"/>
    <col min="12" max="12" width="14.42578125" style="8" customWidth="1"/>
    <col min="13" max="13" width="17.5703125" customWidth="1"/>
    <col min="14" max="14" width="11.140625" customWidth="1"/>
    <col min="15" max="15" width="9.140625" hidden="1" customWidth="1"/>
    <col min="16" max="16" width="14.7109375" hidden="1" customWidth="1"/>
    <col min="17" max="18" width="11.7109375" hidden="1" customWidth="1"/>
    <col min="19" max="19" width="10.140625" hidden="1" customWidth="1"/>
    <col min="20" max="20" width="9.140625" hidden="1" customWidth="1"/>
    <col min="21" max="21" width="11.140625" bestFit="1" customWidth="1"/>
    <col min="22" max="22" width="12.42578125" customWidth="1"/>
  </cols>
  <sheetData>
    <row r="1" spans="1:21" ht="68.25" customHeight="1" x14ac:dyDescent="0.25">
      <c r="A1" s="18"/>
      <c r="B1" s="19"/>
      <c r="C1" s="19"/>
      <c r="D1" s="19"/>
      <c r="E1" s="19"/>
      <c r="F1" s="19"/>
      <c r="G1" s="19"/>
      <c r="H1" s="19"/>
      <c r="I1" s="42" t="s">
        <v>9</v>
      </c>
      <c r="J1" s="42"/>
      <c r="K1" s="42"/>
      <c r="L1" s="42"/>
      <c r="M1" s="42"/>
      <c r="N1" s="42"/>
    </row>
    <row r="2" spans="1:21" ht="26.45" customHeight="1" x14ac:dyDescent="0.25">
      <c r="A2" s="57" t="s">
        <v>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</row>
    <row r="3" spans="1:21" x14ac:dyDescent="0.25">
      <c r="A3" s="60" t="s">
        <v>11</v>
      </c>
      <c r="B3" s="60"/>
      <c r="C3" s="20"/>
      <c r="D3" s="61" t="s">
        <v>27</v>
      </c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21" x14ac:dyDescent="0.25">
      <c r="A4" s="60" t="s">
        <v>12</v>
      </c>
      <c r="B4" s="60"/>
      <c r="C4" s="20"/>
      <c r="D4" s="61" t="s">
        <v>13</v>
      </c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21" ht="38.25" hidden="1" customHeight="1" x14ac:dyDescent="0.25">
      <c r="A5" s="62" t="s">
        <v>14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21" x14ac:dyDescent="0.25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21"/>
      <c r="M6" s="19"/>
      <c r="N6" s="19"/>
    </row>
    <row r="7" spans="1:21" ht="15.75" customHeight="1" x14ac:dyDescent="0.25">
      <c r="A7" s="43" t="s">
        <v>7</v>
      </c>
      <c r="B7" s="43" t="s">
        <v>20</v>
      </c>
      <c r="C7" s="22"/>
      <c r="D7" s="45" t="s">
        <v>21</v>
      </c>
      <c r="E7" s="48"/>
      <c r="F7" s="48"/>
      <c r="G7" s="48"/>
      <c r="H7" s="48"/>
      <c r="I7" s="48"/>
      <c r="J7" s="48"/>
      <c r="K7" s="50" t="s">
        <v>8</v>
      </c>
      <c r="L7" s="51"/>
      <c r="M7" s="54" t="s">
        <v>1</v>
      </c>
      <c r="N7" s="68" t="s">
        <v>5</v>
      </c>
      <c r="O7" s="9"/>
      <c r="P7" s="9"/>
      <c r="Q7" s="1"/>
    </row>
    <row r="8" spans="1:21" ht="135.6" customHeight="1" x14ac:dyDescent="0.25">
      <c r="A8" s="44"/>
      <c r="B8" s="44"/>
      <c r="C8" s="23" t="s">
        <v>19</v>
      </c>
      <c r="D8" s="46"/>
      <c r="E8" s="49" t="s">
        <v>23</v>
      </c>
      <c r="F8" s="49"/>
      <c r="G8" s="49" t="s">
        <v>25</v>
      </c>
      <c r="H8" s="49"/>
      <c r="I8" s="49" t="s">
        <v>24</v>
      </c>
      <c r="J8" s="49"/>
      <c r="K8" s="52"/>
      <c r="L8" s="53"/>
      <c r="M8" s="55"/>
      <c r="N8" s="69"/>
      <c r="O8" s="66" t="s">
        <v>6</v>
      </c>
      <c r="P8" s="66"/>
      <c r="Q8" s="1"/>
    </row>
    <row r="9" spans="1:21" ht="38.25" x14ac:dyDescent="0.25">
      <c r="A9" s="44"/>
      <c r="B9" s="44"/>
      <c r="C9" s="23"/>
      <c r="D9" s="47"/>
      <c r="E9" s="24" t="s">
        <v>18</v>
      </c>
      <c r="F9" s="25" t="s">
        <v>4</v>
      </c>
      <c r="G9" s="24" t="s">
        <v>18</v>
      </c>
      <c r="H9" s="25" t="s">
        <v>4</v>
      </c>
      <c r="I9" s="24" t="s">
        <v>18</v>
      </c>
      <c r="J9" s="25" t="s">
        <v>4</v>
      </c>
      <c r="K9" s="24" t="s">
        <v>18</v>
      </c>
      <c r="L9" s="25" t="s">
        <v>4</v>
      </c>
      <c r="M9" s="56"/>
      <c r="N9" s="70"/>
      <c r="O9" s="66"/>
      <c r="P9" s="66"/>
      <c r="Q9" s="1"/>
    </row>
    <row r="10" spans="1:21" ht="28.5" customHeight="1" x14ac:dyDescent="0.25">
      <c r="A10" s="24">
        <v>1</v>
      </c>
      <c r="B10" s="26" t="s">
        <v>33</v>
      </c>
      <c r="C10" s="27" t="s">
        <v>31</v>
      </c>
      <c r="D10" s="28">
        <v>1</v>
      </c>
      <c r="E10" s="29">
        <v>3000</v>
      </c>
      <c r="F10" s="29">
        <f>D10*E10</f>
        <v>3000</v>
      </c>
      <c r="G10" s="29">
        <v>6500</v>
      </c>
      <c r="H10" s="30">
        <f>D10*G10</f>
        <v>6500</v>
      </c>
      <c r="I10" s="29">
        <v>4500</v>
      </c>
      <c r="J10" s="30">
        <f>I10*D10</f>
        <v>4500</v>
      </c>
      <c r="K10" s="30">
        <f>ROUND(AVERAGE(E10,G10,I10),2)</f>
        <v>4666.67</v>
      </c>
      <c r="L10" s="30">
        <f>K10*D10</f>
        <v>4666.67</v>
      </c>
      <c r="M10" s="31">
        <f>STDEVA(F10,H10,J10)</f>
        <v>1755.9422921421228</v>
      </c>
      <c r="N10" s="32">
        <f>M10/L10</f>
        <v>0.37627307954968375</v>
      </c>
      <c r="O10" s="13"/>
      <c r="P10" s="14"/>
      <c r="Q10" s="1"/>
      <c r="S10" s="15"/>
      <c r="T10" s="15"/>
      <c r="U10" s="15"/>
    </row>
    <row r="11" spans="1:21" ht="22.5" customHeight="1" x14ac:dyDescent="0.25">
      <c r="A11" s="24">
        <v>2</v>
      </c>
      <c r="B11" s="26" t="s">
        <v>28</v>
      </c>
      <c r="C11" s="39" t="s">
        <v>32</v>
      </c>
      <c r="D11" s="28">
        <v>1</v>
      </c>
      <c r="E11" s="29">
        <v>700</v>
      </c>
      <c r="F11" s="29">
        <f t="shared" ref="F11:F13" si="0">D11*E11</f>
        <v>700</v>
      </c>
      <c r="G11" s="29">
        <v>1200</v>
      </c>
      <c r="H11" s="30">
        <f t="shared" ref="H11:H13" si="1">D11*G11</f>
        <v>1200</v>
      </c>
      <c r="I11" s="29">
        <v>740</v>
      </c>
      <c r="J11" s="30">
        <f t="shared" ref="J11:J13" si="2">I11*D11</f>
        <v>740</v>
      </c>
      <c r="K11" s="30">
        <f>ROUND(AVERAGE(E11,G11,I11),2)</f>
        <v>880</v>
      </c>
      <c r="L11" s="30">
        <f t="shared" ref="L11:L12" si="3">K11*D11</f>
        <v>880</v>
      </c>
      <c r="M11" s="31">
        <f>STDEVA(F11,H11,J11)</f>
        <v>277.8488797889961</v>
      </c>
      <c r="N11" s="32">
        <f>M11/L11</f>
        <v>0.31573736339658648</v>
      </c>
      <c r="O11" s="13"/>
      <c r="P11" s="14"/>
      <c r="Q11" s="1"/>
      <c r="S11" s="15"/>
      <c r="T11" s="15"/>
      <c r="U11" s="15"/>
    </row>
    <row r="12" spans="1:21" ht="19.5" customHeight="1" x14ac:dyDescent="0.25">
      <c r="A12" s="24">
        <v>3</v>
      </c>
      <c r="B12" s="26" t="s">
        <v>30</v>
      </c>
      <c r="C12" s="39" t="s">
        <v>32</v>
      </c>
      <c r="D12" s="28">
        <v>1</v>
      </c>
      <c r="E12" s="29">
        <v>800</v>
      </c>
      <c r="F12" s="29">
        <f t="shared" si="0"/>
        <v>800</v>
      </c>
      <c r="G12" s="29">
        <v>1050</v>
      </c>
      <c r="H12" s="30">
        <f t="shared" si="1"/>
        <v>1050</v>
      </c>
      <c r="I12" s="29">
        <v>1785</v>
      </c>
      <c r="J12" s="30">
        <f t="shared" si="2"/>
        <v>1785</v>
      </c>
      <c r="K12" s="30">
        <f>ROUND(AVERAGE(E12,G12,I12),2)</f>
        <v>1211.67</v>
      </c>
      <c r="L12" s="30">
        <f t="shared" si="3"/>
        <v>1211.67</v>
      </c>
      <c r="M12" s="31">
        <f>STDEVA(F12,H12,J12)</f>
        <v>512.01399720450365</v>
      </c>
      <c r="N12" s="32">
        <f>M12/L12</f>
        <v>0.42256884894773628</v>
      </c>
      <c r="O12" s="13"/>
      <c r="P12" s="14"/>
      <c r="Q12" s="1"/>
      <c r="S12" s="15"/>
      <c r="T12" s="15"/>
      <c r="U12" s="15"/>
    </row>
    <row r="13" spans="1:21" ht="22.5" customHeight="1" x14ac:dyDescent="0.25">
      <c r="A13" s="24">
        <v>4</v>
      </c>
      <c r="B13" s="26" t="s">
        <v>29</v>
      </c>
      <c r="C13" s="39" t="s">
        <v>32</v>
      </c>
      <c r="D13" s="28">
        <v>1</v>
      </c>
      <c r="E13" s="29">
        <v>700</v>
      </c>
      <c r="F13" s="29">
        <f t="shared" si="0"/>
        <v>700</v>
      </c>
      <c r="G13" s="29">
        <v>1300</v>
      </c>
      <c r="H13" s="30">
        <f t="shared" si="1"/>
        <v>1300</v>
      </c>
      <c r="I13" s="29">
        <v>1250</v>
      </c>
      <c r="J13" s="30">
        <f t="shared" si="2"/>
        <v>1250</v>
      </c>
      <c r="K13" s="30">
        <f>ROUND(AVERAGE(E13,G13,I13),2)</f>
        <v>1083.33</v>
      </c>
      <c r="L13" s="30">
        <f>K13*D13</f>
        <v>1083.33</v>
      </c>
      <c r="M13" s="31">
        <f>STDEVA(F13,H13,J13)</f>
        <v>332.91640592396953</v>
      </c>
      <c r="N13" s="32">
        <f>M13/L13</f>
        <v>0.30730839718642478</v>
      </c>
      <c r="O13" s="13"/>
      <c r="P13" s="14"/>
      <c r="Q13" s="1"/>
      <c r="S13" s="15"/>
      <c r="T13" s="15"/>
      <c r="U13" s="15"/>
    </row>
    <row r="14" spans="1:21" ht="18.75" customHeight="1" x14ac:dyDescent="0.25">
      <c r="A14" s="63" t="s">
        <v>10</v>
      </c>
      <c r="B14" s="64"/>
      <c r="C14" s="64"/>
      <c r="D14" s="65"/>
      <c r="E14" s="67">
        <f>SUM(F10:F13)</f>
        <v>5200</v>
      </c>
      <c r="F14" s="67"/>
      <c r="G14" s="67">
        <f>SUM(H10:H13)</f>
        <v>10050</v>
      </c>
      <c r="H14" s="67"/>
      <c r="I14" s="67">
        <f>SUM(J10:J13)</f>
        <v>8275</v>
      </c>
      <c r="J14" s="67"/>
      <c r="K14" s="67">
        <f>SUM(L10:L13)</f>
        <v>7841.67</v>
      </c>
      <c r="L14" s="67"/>
      <c r="M14" s="33"/>
      <c r="N14" s="32"/>
      <c r="O14" s="3"/>
      <c r="P14" s="11">
        <f>MIN(E14,G14,I14)</f>
        <v>5200</v>
      </c>
      <c r="Q14" s="1"/>
      <c r="S14" s="10" t="e">
        <f>MIN(#REF!,#REF!)</f>
        <v>#REF!</v>
      </c>
      <c r="T14" s="10" t="e">
        <f>#REF!-S14</f>
        <v>#REF!</v>
      </c>
    </row>
    <row r="15" spans="1:21" ht="15.75" hidden="1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21"/>
      <c r="M15" s="34"/>
      <c r="N15" s="34"/>
      <c r="O15" s="4"/>
      <c r="P15" s="4"/>
      <c r="Q15" s="1">
        <f>SUM(Q14:Q14)</f>
        <v>0</v>
      </c>
    </row>
    <row r="16" spans="1:21" ht="15.75" hidden="1" x14ac:dyDescent="0.25">
      <c r="A16" s="34"/>
      <c r="B16" s="34" t="s">
        <v>2</v>
      </c>
      <c r="C16" s="34"/>
      <c r="D16" s="34"/>
      <c r="E16" s="34"/>
      <c r="F16" s="34"/>
      <c r="G16" s="34"/>
      <c r="H16" s="35"/>
      <c r="I16" s="34"/>
      <c r="J16" s="34"/>
      <c r="K16" s="34"/>
      <c r="L16" s="21"/>
      <c r="M16" s="34"/>
      <c r="N16" s="34"/>
      <c r="O16" s="4"/>
      <c r="P16" s="4"/>
      <c r="Q16" s="1"/>
    </row>
    <row r="17" spans="1:16" ht="15.75" hidden="1" x14ac:dyDescent="0.25">
      <c r="A17" s="18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21"/>
      <c r="M17" s="34"/>
      <c r="N17" s="21"/>
      <c r="O17" s="2"/>
      <c r="P17" s="2"/>
    </row>
    <row r="18" spans="1:16" ht="15.75" hidden="1" x14ac:dyDescent="0.25">
      <c r="A18" s="18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21"/>
      <c r="M18" s="34"/>
      <c r="N18" s="34"/>
      <c r="O18" s="2"/>
      <c r="P18" s="2"/>
    </row>
    <row r="19" spans="1:16" ht="15.75" hidden="1" x14ac:dyDescent="0.25">
      <c r="A19" s="18"/>
      <c r="B19" s="34" t="s">
        <v>3</v>
      </c>
      <c r="C19" s="34"/>
      <c r="D19" s="34"/>
      <c r="E19" s="34"/>
      <c r="F19" s="34"/>
      <c r="G19" s="34"/>
      <c r="H19" s="34"/>
      <c r="I19" s="34"/>
      <c r="J19" s="34"/>
      <c r="K19" s="34"/>
      <c r="L19" s="21"/>
      <c r="M19" s="34"/>
      <c r="N19" s="34"/>
      <c r="O19" s="2"/>
      <c r="P19" s="2"/>
    </row>
    <row r="20" spans="1:16" ht="12" hidden="1" customHeight="1" x14ac:dyDescent="0.25">
      <c r="A20" s="18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21"/>
      <c r="M20" s="34"/>
      <c r="N20" s="34"/>
      <c r="O20" s="2"/>
      <c r="P20" s="2"/>
    </row>
    <row r="21" spans="1:16" ht="40.5" customHeight="1" x14ac:dyDescent="0.25">
      <c r="A21" s="40" t="s">
        <v>26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2"/>
      <c r="P21" s="2"/>
    </row>
    <row r="22" spans="1:16" ht="15.75" x14ac:dyDescent="0.25">
      <c r="A22" s="18"/>
      <c r="B22" s="34" t="s">
        <v>0</v>
      </c>
      <c r="C22" s="34"/>
      <c r="D22" s="34"/>
      <c r="E22" s="36"/>
      <c r="F22" s="36"/>
      <c r="G22" s="34"/>
      <c r="H22" s="34" t="s">
        <v>15</v>
      </c>
      <c r="I22" s="34"/>
      <c r="J22" s="34"/>
      <c r="K22" s="37"/>
      <c r="L22" s="21"/>
      <c r="M22" s="34"/>
      <c r="N22" s="34"/>
      <c r="O22" s="2"/>
      <c r="P22" s="2"/>
    </row>
    <row r="23" spans="1:16" ht="15.75" x14ac:dyDescent="0.25">
      <c r="A23" s="18"/>
      <c r="B23" s="34" t="s">
        <v>16</v>
      </c>
      <c r="C23" s="34"/>
      <c r="D23" s="34"/>
      <c r="E23" s="36"/>
      <c r="F23" s="36"/>
      <c r="G23" s="34"/>
      <c r="H23" s="34" t="s">
        <v>17</v>
      </c>
      <c r="I23" s="34"/>
      <c r="J23" s="34"/>
      <c r="K23" s="34"/>
      <c r="L23" s="21"/>
      <c r="M23" s="34"/>
      <c r="N23" s="34"/>
      <c r="O23" s="2"/>
      <c r="P23" s="2"/>
    </row>
    <row r="24" spans="1:16" ht="15.75" x14ac:dyDescent="0.25">
      <c r="A24" s="2"/>
      <c r="B24" s="38">
        <v>46160</v>
      </c>
      <c r="C24" s="17"/>
      <c r="D24" s="2"/>
      <c r="E24" s="2"/>
      <c r="F24" s="2"/>
      <c r="G24" s="2"/>
      <c r="H24" s="2"/>
      <c r="I24" s="2"/>
      <c r="J24" s="2"/>
      <c r="K24" s="2"/>
      <c r="L24" s="6"/>
      <c r="M24" s="2"/>
      <c r="N24" s="2"/>
      <c r="O24" s="2"/>
      <c r="P24" s="2"/>
    </row>
    <row r="25" spans="1:16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6"/>
      <c r="M25" s="2"/>
      <c r="N25" s="2"/>
      <c r="O25" s="2"/>
      <c r="P25" s="2"/>
    </row>
    <row r="26" spans="1:16" ht="15.75" x14ac:dyDescent="0.25">
      <c r="A26" s="2"/>
      <c r="B26" s="4"/>
      <c r="C26" s="4"/>
      <c r="D26" s="2"/>
      <c r="E26" s="2"/>
      <c r="F26" s="2"/>
      <c r="G26" s="2"/>
      <c r="H26" s="2"/>
      <c r="I26" s="2"/>
      <c r="J26" s="2"/>
      <c r="K26" s="2"/>
      <c r="L26" s="6"/>
      <c r="M26" s="2"/>
      <c r="N26" s="2"/>
    </row>
    <row r="27" spans="1:16" ht="15.75" x14ac:dyDescent="0.25">
      <c r="A27" s="2"/>
      <c r="B27" s="4"/>
      <c r="C27" s="4"/>
      <c r="D27" s="4"/>
      <c r="E27" s="4"/>
      <c r="F27" s="4"/>
      <c r="G27" s="2"/>
      <c r="H27" s="6"/>
      <c r="I27" s="2"/>
      <c r="J27" s="2"/>
      <c r="K27" s="2"/>
      <c r="L27" s="2"/>
      <c r="M27" s="2"/>
      <c r="N27" s="2"/>
    </row>
    <row r="28" spans="1:16" ht="15.75" x14ac:dyDescent="0.25">
      <c r="A28" s="2"/>
      <c r="B28" s="4"/>
      <c r="C28" s="4"/>
      <c r="D28" s="2"/>
      <c r="E28" s="12"/>
      <c r="F28" s="12"/>
      <c r="G28" s="4"/>
      <c r="H28" s="4"/>
      <c r="I28" s="2"/>
      <c r="J28" s="2"/>
      <c r="K28" s="2"/>
      <c r="L28" s="2"/>
      <c r="M28" s="2"/>
      <c r="N28" s="2"/>
    </row>
    <row r="29" spans="1:16" x14ac:dyDescent="0.25">
      <c r="E29" s="16"/>
      <c r="F29" s="16"/>
      <c r="H29" s="8"/>
      <c r="L29" s="15"/>
    </row>
    <row r="30" spans="1:16" x14ac:dyDescent="0.25">
      <c r="E30" s="16"/>
      <c r="F30" s="16"/>
      <c r="L30" s="7"/>
    </row>
    <row r="31" spans="1:16" x14ac:dyDescent="0.25">
      <c r="E31" s="16"/>
      <c r="F31" s="16"/>
    </row>
    <row r="32" spans="1:16" x14ac:dyDescent="0.25">
      <c r="K32" s="15"/>
    </row>
  </sheetData>
  <sortState ref="A17:T22">
    <sortCondition ref="A17"/>
  </sortState>
  <mergeCells count="24">
    <mergeCell ref="A14:D14"/>
    <mergeCell ref="I8:J8"/>
    <mergeCell ref="O8:P9"/>
    <mergeCell ref="E14:F14"/>
    <mergeCell ref="G14:H14"/>
    <mergeCell ref="I14:J14"/>
    <mergeCell ref="K14:L14"/>
    <mergeCell ref="N7:N9"/>
    <mergeCell ref="A21:N21"/>
    <mergeCell ref="I1:N1"/>
    <mergeCell ref="A7:A9"/>
    <mergeCell ref="D7:D9"/>
    <mergeCell ref="B7:B9"/>
    <mergeCell ref="E7:J7"/>
    <mergeCell ref="E8:F8"/>
    <mergeCell ref="G8:H8"/>
    <mergeCell ref="K7:L8"/>
    <mergeCell ref="M7:M9"/>
    <mergeCell ref="A2:N2"/>
    <mergeCell ref="A3:B3"/>
    <mergeCell ref="A4:B4"/>
    <mergeCell ref="D4:N4"/>
    <mergeCell ref="D3:N3"/>
    <mergeCell ref="A5:N5"/>
  </mergeCells>
  <pageMargins left="0.7" right="0.7" top="0.75" bottom="0.75" header="0.3" footer="0.3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</dc:creator>
  <cp:lastModifiedBy>Медведева Юлия Дмитриевна</cp:lastModifiedBy>
  <cp:lastPrinted>2020-09-02T09:36:10Z</cp:lastPrinted>
  <dcterms:created xsi:type="dcterms:W3CDTF">2014-02-03T11:31:06Z</dcterms:created>
  <dcterms:modified xsi:type="dcterms:W3CDTF">2026-06-01T09:16:14Z</dcterms:modified>
</cp:coreProperties>
</file>