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режимн. изд." sheetId="24" r:id="rId1"/>
    <sheet name="режим. изд." sheetId="6" r:id="rId2"/>
  </sheets>
  <definedNames>
    <definedName name="_xlnm.Print_Area" localSheetId="0">'режимн. изд.'!$A$2:$I$17</definedName>
  </definedNames>
  <calcPr calcId="125725" iterateDelta="1E-4"/>
</workbook>
</file>

<file path=xl/calcChain.xml><?xml version="1.0" encoding="utf-8"?>
<calcChain xmlns="http://schemas.openxmlformats.org/spreadsheetml/2006/main">
  <c r="H21" i="6"/>
  <c r="H20"/>
  <c r="K20" s="1"/>
  <c r="I20"/>
  <c r="I21"/>
  <c r="H22"/>
  <c r="K22" s="1"/>
  <c r="I22"/>
  <c r="H23"/>
  <c r="K23" s="1"/>
  <c r="I23"/>
  <c r="H24"/>
  <c r="K24" s="1"/>
  <c r="I24"/>
  <c r="J20" l="1"/>
  <c r="J23"/>
  <c r="J21"/>
  <c r="J24"/>
  <c r="K21"/>
  <c r="K26" s="1"/>
  <c r="J22"/>
  <c r="B15" i="24"/>
  <c r="G10"/>
  <c r="G11"/>
  <c r="G12"/>
  <c r="G9"/>
  <c r="F10"/>
  <c r="F11"/>
  <c r="F12"/>
  <c r="F9"/>
  <c r="I10"/>
  <c r="I11"/>
  <c r="I12"/>
  <c r="I9"/>
  <c r="B9"/>
  <c r="B10"/>
  <c r="B11"/>
  <c r="B12"/>
  <c r="A10"/>
  <c r="A11"/>
  <c r="A12"/>
  <c r="A9"/>
  <c r="F14"/>
  <c r="H12" l="1"/>
  <c r="H11"/>
  <c r="H10"/>
  <c r="B6" i="6"/>
  <c r="B8" i="24" s="1"/>
  <c r="A6" i="6"/>
  <c r="A8" i="24" s="1"/>
  <c r="H15"/>
  <c r="H9" l="1"/>
  <c r="H13" l="1"/>
</calcChain>
</file>

<file path=xl/sharedStrings.xml><?xml version="1.0" encoding="utf-8"?>
<sst xmlns="http://schemas.openxmlformats.org/spreadsheetml/2006/main" count="69" uniqueCount="45">
  <si>
    <t>Ед. изм.</t>
  </si>
  <si>
    <r>
      <t>Начальная (максимальная) цена контракта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определена методом сопоставимых рыночных цен (анализ рынка).</t>
    </r>
  </si>
  <si>
    <t>НМЦК методом сопоставимых рыночных цен (анализа рынка) определяется по формуле:</t>
  </si>
  <si>
    <t>где: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</si>
  <si>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</si>
  <si>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</si>
  <si>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Наименование товара, работы, услуги</t>
  </si>
  <si>
    <t>Кол-во (объем)</t>
  </si>
  <si>
    <t>Среднее арифметическое значение цены, руб.</t>
  </si>
  <si>
    <t>Среднее квадратичное отклонение</t>
  </si>
  <si>
    <t>Коэффициент вариации, %</t>
  </si>
  <si>
    <t>Начальная 
(максимальная) 
цена контракта, 
руб.</t>
  </si>
  <si>
    <t>Итого:</t>
  </si>
  <si>
    <t xml:space="preserve">Дата подготовки обоснования НМЦК: </t>
  </si>
  <si>
    <t>Предложение №1</t>
  </si>
  <si>
    <t xml:space="preserve"> </t>
  </si>
  <si>
    <t>Для заключения Государственного контракта принимаем цену за единицу товара ниже средней, предлагаемую</t>
  </si>
  <si>
    <t>Расчет цены контракта</t>
  </si>
  <si>
    <t xml:space="preserve">Цена контракта составляет: </t>
  </si>
  <si>
    <t>шт</t>
  </si>
  <si>
    <t xml:space="preserve">                                                                                                   </t>
  </si>
  <si>
    <t>ЦК  = V*Цед
где: v – количество (объем) закупаемого товара (шт.); 
Цед – цена за единицу товара (руб.).</t>
  </si>
  <si>
    <t>Размеры</t>
  </si>
  <si>
    <t>Цед – цена за единицу товара (руб.)</t>
  </si>
  <si>
    <t>v – количество (объем) закупаемого товара (шт.)</t>
  </si>
  <si>
    <t>Цена контракта (руб.)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</si>
  <si>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</si>
  <si>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</si>
  <si>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>ФКУ ИК-6 УФСИН России по Оренбургской области</t>
  </si>
  <si>
    <t xml:space="preserve">ОБОСНОВАНИЕ НАЧАЛЬНОЙ (МАКСИМАЛЬНОЙ) ЦЕНЫ КОНТРАКТА </t>
  </si>
  <si>
    <t>ОКПД2/КТРУ</t>
  </si>
  <si>
    <t>Ед. измерения</t>
  </si>
  <si>
    <t>Количество</t>
  </si>
  <si>
    <t>2026 г.</t>
  </si>
  <si>
    <t>Грузополучатель: ФКУ УИИ УФСИН России по Оренбургской области           Адрес поставки: г Оренбург пр-т Парковый д.6</t>
  </si>
  <si>
    <t>Грузополучатель:   ФКУ УИИ  УФСИН России по Оренбургской области         Адрес поставки : г Оренбург пр-т Парковый д.6</t>
  </si>
  <si>
    <t xml:space="preserve">         Д.Б. Ишкильдина</t>
  </si>
  <si>
    <t>Инспектор группы ГОЗ и ГЗ ОТО                                                                                                                               ФКУ БМТиВС УФСИН России по Оренбургской области</t>
  </si>
  <si>
    <t>26.30.11.139</t>
  </si>
  <si>
    <t>Ремень для модифицированного электронного браслета (СЭМПЛ)</t>
  </si>
  <si>
    <t>Специальная гайка для модифицированного электронного браслета (СЭМПЛ)</t>
  </si>
  <si>
    <t>Зарядное устройство для мобильного контрольного устройства (СЭМПЛ)</t>
  </si>
  <si>
    <t>Крышка-пломба для модифицированного электронного браслета (СЭМПЛ)</t>
  </si>
  <si>
    <t>Приложение №2 к извещению</t>
  </si>
  <si>
    <t>24 августа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</si>
</sst>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18">
    <xf numFmtId="0" fontId="0" fillId="0" borderId="0" xfId="0"/>
    <xf numFmtId="0" fontId="18" fillId="0" borderId="0" xfId="0" applyFont="1"/>
    <xf numFmtId="0" fontId="19" fillId="0" borderId="0" xfId="0" applyFont="1"/>
    <xf numFmtId="0" fontId="5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4" fontId="3" fillId="0" borderId="0" xfId="1" applyNumberFormat="1" applyFont="1" applyBorder="1" applyAlignment="1">
      <alignment horizontal="center"/>
    </xf>
    <xf numFmtId="0" fontId="3" fillId="0" borderId="0" xfId="1" applyFont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2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4" fontId="11" fillId="0" borderId="0" xfId="1" applyNumberFormat="1" applyFont="1" applyBorder="1" applyAlignment="1">
      <alignment vertical="center"/>
    </xf>
    <xf numFmtId="4" fontId="11" fillId="0" borderId="0" xfId="1" applyNumberFormat="1" applyFont="1" applyBorder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textRotation="90" wrapText="1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4" fontId="11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 wrapText="1"/>
    </xf>
    <xf numFmtId="4" fontId="19" fillId="0" borderId="0" xfId="0" applyNumberFormat="1" applyFont="1"/>
    <xf numFmtId="4" fontId="12" fillId="0" borderId="1" xfId="1" applyNumberFormat="1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right" vertical="center" wrapText="1"/>
    </xf>
    <xf numFmtId="4" fontId="8" fillId="0" borderId="1" xfId="1" applyNumberFormat="1" applyFont="1" applyFill="1" applyBorder="1" applyAlignment="1">
      <alignment horizontal="right"/>
    </xf>
    <xf numFmtId="2" fontId="19" fillId="0" borderId="0" xfId="0" applyNumberFormat="1" applyFont="1" applyFill="1" applyAlignment="1">
      <alignment wrapText="1"/>
    </xf>
    <xf numFmtId="0" fontId="17" fillId="0" borderId="0" xfId="0" applyFont="1"/>
    <xf numFmtId="0" fontId="12" fillId="0" borderId="0" xfId="0" applyFont="1" applyBorder="1" applyAlignment="1">
      <alignment horizontal="center"/>
    </xf>
    <xf numFmtId="0" fontId="11" fillId="0" borderId="1" xfId="1" applyFont="1" applyFill="1" applyBorder="1" applyAlignment="1">
      <alignment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4" fontId="23" fillId="0" borderId="1" xfId="1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" fontId="17" fillId="0" borderId="1" xfId="1" applyNumberFormat="1" applyFont="1" applyFill="1" applyBorder="1" applyAlignment="1">
      <alignment horizontal="center" vertical="center" wrapText="1"/>
    </xf>
    <xf numFmtId="164" fontId="23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3" fillId="0" borderId="0" xfId="1" applyNumberFormat="1" applyFont="1" applyBorder="1" applyAlignment="1"/>
    <xf numFmtId="4" fontId="22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25" fillId="0" borderId="4" xfId="0" applyFont="1" applyBorder="1" applyAlignment="1">
      <alignment vertical="center"/>
    </xf>
    <xf numFmtId="0" fontId="17" fillId="0" borderId="1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7" fillId="0" borderId="2" xfId="1" applyFont="1" applyFill="1" applyBorder="1" applyAlignment="1">
      <alignment horizontal="center" vertical="center" textRotation="90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21" fillId="0" borderId="1" xfId="1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3" fontId="21" fillId="0" borderId="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4" fillId="0" borderId="3" xfId="1" applyFont="1" applyFill="1" applyBorder="1" applyAlignment="1">
      <alignment horizontal="center" vertical="center"/>
    </xf>
    <xf numFmtId="0" fontId="24" fillId="0" borderId="5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17" fillId="0" borderId="3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0" borderId="3" xfId="1" applyFont="1" applyFill="1" applyBorder="1" applyAlignment="1">
      <alignment horizontal="right"/>
    </xf>
    <xf numFmtId="0" fontId="7" fillId="0" borderId="5" xfId="1" applyFont="1" applyFill="1" applyBorder="1" applyAlignment="1">
      <alignment horizontal="right"/>
    </xf>
    <xf numFmtId="0" fontId="7" fillId="0" borderId="4" xfId="1" applyFont="1" applyFill="1" applyBorder="1" applyAlignment="1">
      <alignment horizontal="right"/>
    </xf>
    <xf numFmtId="0" fontId="11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15</xdr:row>
      <xdr:rowOff>28575</xdr:rowOff>
    </xdr:from>
    <xdr:to>
      <xdr:col>3</xdr:col>
      <xdr:colOff>342900</xdr:colOff>
      <xdr:row>15</xdr:row>
      <xdr:rowOff>371475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6296025"/>
          <a:ext cx="30956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16</xdr:row>
      <xdr:rowOff>581025</xdr:rowOff>
    </xdr:from>
    <xdr:to>
      <xdr:col>1</xdr:col>
      <xdr:colOff>200025</xdr:colOff>
      <xdr:row>16</xdr:row>
      <xdr:rowOff>809625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" y="72294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opLeftCell="A4" zoomScaleSheetLayoutView="100" workbookViewId="0">
      <selection activeCell="B12" sqref="B12:E12"/>
    </sheetView>
  </sheetViews>
  <sheetFormatPr defaultColWidth="9" defaultRowHeight="15"/>
  <cols>
    <col min="1" max="1" width="5.28515625" style="2" customWidth="1"/>
    <col min="2" max="2" width="30.140625" style="2" customWidth="1"/>
    <col min="3" max="3" width="10.7109375" style="2" customWidth="1"/>
    <col min="4" max="4" width="9.7109375" style="2" customWidth="1"/>
    <col min="5" max="5" width="2.7109375" style="2" customWidth="1"/>
    <col min="6" max="7" width="29.28515625" style="2" customWidth="1"/>
    <col min="8" max="8" width="20.28515625" style="28" customWidth="1"/>
    <col min="9" max="9" width="12.140625" style="2" customWidth="1"/>
    <col min="10" max="16384" width="9" style="2"/>
  </cols>
  <sheetData>
    <row r="1" spans="1:10">
      <c r="A1" s="35" t="s">
        <v>20</v>
      </c>
    </row>
    <row r="2" spans="1:10" ht="18.75">
      <c r="A2" s="36"/>
      <c r="B2" s="36"/>
      <c r="C2" s="36"/>
      <c r="D2" s="36"/>
      <c r="E2" s="36"/>
      <c r="F2" s="36" t="s">
        <v>16</v>
      </c>
      <c r="G2" s="36"/>
      <c r="H2" s="36"/>
    </row>
    <row r="3" spans="1:10" ht="18.75">
      <c r="A3" s="76" t="s">
        <v>28</v>
      </c>
      <c r="B3" s="76"/>
      <c r="C3" s="76"/>
      <c r="D3" s="76"/>
      <c r="E3" s="76"/>
      <c r="F3" s="76"/>
      <c r="G3" s="76"/>
      <c r="H3" s="76"/>
    </row>
    <row r="4" spans="1:10" s="11" customFormat="1" ht="18" customHeight="1">
      <c r="A4" s="77" t="s">
        <v>17</v>
      </c>
      <c r="B4" s="78"/>
      <c r="C4" s="83" t="s">
        <v>21</v>
      </c>
      <c r="D4" s="84"/>
      <c r="E4" s="84"/>
      <c r="F4" s="84"/>
      <c r="G4" s="84"/>
      <c r="H4" s="84"/>
      <c r="I4" s="73"/>
      <c r="J4" s="41"/>
    </row>
    <row r="5" spans="1:10" s="11" customFormat="1" ht="18" customHeight="1">
      <c r="A5" s="79"/>
      <c r="B5" s="80"/>
      <c r="C5" s="84"/>
      <c r="D5" s="84"/>
      <c r="E5" s="84"/>
      <c r="F5" s="84"/>
      <c r="G5" s="84"/>
      <c r="H5" s="84"/>
      <c r="I5" s="74"/>
      <c r="J5" s="41"/>
    </row>
    <row r="6" spans="1:10" s="11" customFormat="1" ht="23.25" customHeight="1">
      <c r="A6" s="81"/>
      <c r="B6" s="82"/>
      <c r="C6" s="84"/>
      <c r="D6" s="84"/>
      <c r="E6" s="84"/>
      <c r="F6" s="84"/>
      <c r="G6" s="84"/>
      <c r="H6" s="84"/>
      <c r="I6" s="75"/>
      <c r="J6" s="41"/>
    </row>
    <row r="7" spans="1:10" ht="6.75" customHeight="1">
      <c r="A7" s="13"/>
      <c r="B7" s="13"/>
      <c r="C7" s="13"/>
      <c r="D7" s="13"/>
      <c r="E7" s="13"/>
      <c r="F7" s="13"/>
      <c r="G7" s="13"/>
      <c r="H7" s="26"/>
    </row>
    <row r="8" spans="1:10" s="12" customFormat="1" ht="56.25">
      <c r="A8" s="20" t="str">
        <f>'режим. изд.'!A6</f>
        <v>№ п/п</v>
      </c>
      <c r="B8" s="85" t="str">
        <f>'режим. изд.'!B6</f>
        <v>Наименование товара, работы, услуги</v>
      </c>
      <c r="C8" s="86"/>
      <c r="D8" s="86"/>
      <c r="E8" s="87"/>
      <c r="F8" s="20" t="s">
        <v>24</v>
      </c>
      <c r="G8" s="20" t="s">
        <v>23</v>
      </c>
      <c r="H8" s="25" t="s">
        <v>25</v>
      </c>
      <c r="I8" s="45" t="s">
        <v>22</v>
      </c>
      <c r="J8" s="42"/>
    </row>
    <row r="9" spans="1:10" s="12" customFormat="1" ht="39" customHeight="1">
      <c r="A9" s="37" t="e">
        <f>'режим. изд.'!#REF!</f>
        <v>#REF!</v>
      </c>
      <c r="B9" s="68" t="e">
        <f>'режим. изд.'!#REF!</f>
        <v>#REF!</v>
      </c>
      <c r="C9" s="69"/>
      <c r="D9" s="69"/>
      <c r="E9" s="70"/>
      <c r="F9" s="40" t="e">
        <f>'режим. изд.'!#REF!</f>
        <v>#REF!</v>
      </c>
      <c r="G9" s="44" t="e">
        <f>'режим. изд.'!#REF!</f>
        <v>#REF!</v>
      </c>
      <c r="H9" s="38" t="e">
        <f>G9*F9</f>
        <v>#REF!</v>
      </c>
      <c r="I9" s="4" t="e">
        <f>'режим. изд.'!#REF!</f>
        <v>#REF!</v>
      </c>
      <c r="J9" s="42"/>
    </row>
    <row r="10" spans="1:10" s="12" customFormat="1" ht="34.9" customHeight="1">
      <c r="A10" s="37" t="e">
        <f>'режим. изд.'!#REF!</f>
        <v>#REF!</v>
      </c>
      <c r="B10" s="68" t="e">
        <f>'режим. изд.'!#REF!</f>
        <v>#REF!</v>
      </c>
      <c r="C10" s="69"/>
      <c r="D10" s="69"/>
      <c r="E10" s="70"/>
      <c r="F10" s="40" t="e">
        <f>'режим. изд.'!#REF!</f>
        <v>#REF!</v>
      </c>
      <c r="G10" s="44" t="e">
        <f>'режим. изд.'!#REF!</f>
        <v>#REF!</v>
      </c>
      <c r="H10" s="38" t="e">
        <f>G10*F10</f>
        <v>#REF!</v>
      </c>
      <c r="I10" s="4" t="e">
        <f>'режим. изд.'!#REF!</f>
        <v>#REF!</v>
      </c>
      <c r="J10" s="42"/>
    </row>
    <row r="11" spans="1:10" s="12" customFormat="1" ht="35.450000000000003" customHeight="1">
      <c r="A11" s="37" t="e">
        <f>'режим. изд.'!#REF!</f>
        <v>#REF!</v>
      </c>
      <c r="B11" s="68" t="e">
        <f>'режим. изд.'!#REF!</f>
        <v>#REF!</v>
      </c>
      <c r="C11" s="69"/>
      <c r="D11" s="69"/>
      <c r="E11" s="70"/>
      <c r="F11" s="40" t="e">
        <f>'режим. изд.'!#REF!</f>
        <v>#REF!</v>
      </c>
      <c r="G11" s="44" t="e">
        <f>'режим. изд.'!#REF!</f>
        <v>#REF!</v>
      </c>
      <c r="H11" s="38" t="e">
        <f>G11*F11</f>
        <v>#REF!</v>
      </c>
      <c r="I11" s="4" t="e">
        <f>'режим. изд.'!#REF!</f>
        <v>#REF!</v>
      </c>
      <c r="J11" s="42"/>
    </row>
    <row r="12" spans="1:10" s="12" customFormat="1" ht="37.15" customHeight="1">
      <c r="A12" s="37" t="e">
        <f>'режим. изд.'!#REF!</f>
        <v>#REF!</v>
      </c>
      <c r="B12" s="68" t="e">
        <f>'режим. изд.'!#REF!</f>
        <v>#REF!</v>
      </c>
      <c r="C12" s="69"/>
      <c r="D12" s="69"/>
      <c r="E12" s="70"/>
      <c r="F12" s="40" t="e">
        <f>'режим. изд.'!#REF!</f>
        <v>#REF!</v>
      </c>
      <c r="G12" s="44" t="e">
        <f>'режим. изд.'!#REF!</f>
        <v>#REF!</v>
      </c>
      <c r="H12" s="38" t="e">
        <f>G12*F12</f>
        <v>#REF!</v>
      </c>
      <c r="I12" s="4" t="e">
        <f>'режим. изд.'!#REF!</f>
        <v>#REF!</v>
      </c>
      <c r="J12" s="42"/>
    </row>
    <row r="13" spans="1:10" ht="30" customHeight="1">
      <c r="A13" s="16"/>
      <c r="B13" s="17"/>
      <c r="C13" s="17"/>
      <c r="D13" s="17"/>
      <c r="E13" s="17"/>
      <c r="F13" s="18"/>
      <c r="G13" s="19" t="s">
        <v>18</v>
      </c>
      <c r="H13" s="29" t="e">
        <f>SUM(H9:H12)</f>
        <v>#REF!</v>
      </c>
    </row>
    <row r="14" spans="1:10" ht="30" customHeight="1">
      <c r="A14" s="15"/>
      <c r="B14" s="71" t="s">
        <v>13</v>
      </c>
      <c r="C14" s="71"/>
      <c r="D14" s="71"/>
      <c r="E14" s="71"/>
      <c r="F14" s="72" t="str">
        <f>'режим. изд.'!G28</f>
        <v>24 августа</v>
      </c>
      <c r="G14" s="72"/>
      <c r="H14" s="72"/>
    </row>
    <row r="15" spans="1:10" s="1" customFormat="1" ht="55.9" customHeight="1">
      <c r="A15" s="14"/>
      <c r="B15" s="67" t="str">
        <f>'режим. изд.'!B30</f>
        <v>Инспектор группы ГОЗ и ГЗ ОТО                                                                                                                               ФКУ БМТиВС УФСИН России по Оренбургской области</v>
      </c>
      <c r="C15" s="67"/>
      <c r="D15" s="67"/>
      <c r="E15" s="67"/>
      <c r="F15" s="67"/>
      <c r="G15" s="67"/>
      <c r="H15" s="27" t="str">
        <f>'режим. изд.'!H30</f>
        <v xml:space="preserve">         Д.Б. Ишкильдина</v>
      </c>
    </row>
    <row r="17" spans="1:8" s="1" customFormat="1" ht="73.5" customHeight="1">
      <c r="A17" s="14"/>
      <c r="B17" s="67"/>
      <c r="C17" s="67"/>
      <c r="D17" s="67"/>
      <c r="E17" s="67"/>
      <c r="F17" s="67"/>
      <c r="G17" s="67"/>
      <c r="H17" s="27"/>
    </row>
  </sheetData>
  <mergeCells count="13">
    <mergeCell ref="I4:I6"/>
    <mergeCell ref="B10:E10"/>
    <mergeCell ref="A3:H3"/>
    <mergeCell ref="A4:B6"/>
    <mergeCell ref="C4:H6"/>
    <mergeCell ref="B8:E8"/>
    <mergeCell ref="B9:E9"/>
    <mergeCell ref="B17:G17"/>
    <mergeCell ref="B15:G15"/>
    <mergeCell ref="B11:E11"/>
    <mergeCell ref="B14:E14"/>
    <mergeCell ref="F14:H14"/>
    <mergeCell ref="B12:E12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tabSelected="1" showWhiteSpace="0" view="pageBreakPreview" zoomScale="80" zoomScaleNormal="80" zoomScaleSheetLayoutView="80" zoomScalePageLayoutView="115" workbookViewId="0">
      <selection activeCell="H31" sqref="H31:K31"/>
    </sheetView>
  </sheetViews>
  <sheetFormatPr defaultColWidth="8.85546875" defaultRowHeight="15"/>
  <cols>
    <col min="1" max="1" width="5.28515625" style="2" customWidth="1"/>
    <col min="2" max="2" width="35.140625" style="2" customWidth="1"/>
    <col min="3" max="3" width="7.85546875" style="2" customWidth="1"/>
    <col min="4" max="4" width="9.5703125" style="2" customWidth="1"/>
    <col min="5" max="5" width="12.140625" style="2" customWidth="1"/>
    <col min="6" max="6" width="18.5703125" style="2" customWidth="1"/>
    <col min="7" max="7" width="16.5703125" style="2" customWidth="1"/>
    <col min="8" max="8" width="17.140625" style="2" customWidth="1"/>
    <col min="9" max="9" width="25.85546875" style="2" customWidth="1"/>
    <col min="10" max="10" width="19.7109375" style="2" customWidth="1"/>
    <col min="11" max="11" width="19.28515625" style="2" customWidth="1"/>
    <col min="12" max="12" width="11.7109375" style="2" bestFit="1" customWidth="1"/>
    <col min="13" max="16384" width="8.85546875" style="2"/>
  </cols>
  <sheetData>
    <row r="1" spans="1:11">
      <c r="J1" s="88" t="s">
        <v>43</v>
      </c>
      <c r="K1" s="88"/>
    </row>
    <row r="2" spans="1:11">
      <c r="J2" s="88"/>
      <c r="K2" s="88"/>
    </row>
    <row r="3" spans="1:11" ht="15.7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5.75">
      <c r="A4" s="98" t="s">
        <v>29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5.7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1" s="12" customFormat="1" ht="30" customHeight="1">
      <c r="A6" s="48" t="str">
        <f>A19</f>
        <v>№ п/п</v>
      </c>
      <c r="B6" s="99" t="str">
        <f>B19</f>
        <v>Наименование товара, работы, услуги</v>
      </c>
      <c r="C6" s="100"/>
      <c r="D6" s="100"/>
      <c r="E6" s="101"/>
      <c r="F6" s="53" t="s">
        <v>30</v>
      </c>
      <c r="G6" s="56" t="s">
        <v>31</v>
      </c>
      <c r="H6" s="50" t="s">
        <v>32</v>
      </c>
      <c r="I6" s="49"/>
      <c r="J6" s="107"/>
      <c r="K6" s="108"/>
    </row>
    <row r="7" spans="1:11" s="12" customFormat="1" ht="39" customHeight="1">
      <c r="A7" s="48">
        <v>1</v>
      </c>
      <c r="B7" s="102" t="s">
        <v>39</v>
      </c>
      <c r="C7" s="103"/>
      <c r="D7" s="103"/>
      <c r="E7" s="104"/>
      <c r="F7" s="57" t="s">
        <v>38</v>
      </c>
      <c r="G7" s="50" t="s">
        <v>19</v>
      </c>
      <c r="H7" s="55">
        <v>51</v>
      </c>
      <c r="I7" s="55"/>
      <c r="J7" s="107"/>
      <c r="K7" s="108"/>
    </row>
    <row r="8" spans="1:11" s="12" customFormat="1" ht="35.25" customHeight="1">
      <c r="A8" s="52">
        <v>2</v>
      </c>
      <c r="B8" s="102" t="s">
        <v>39</v>
      </c>
      <c r="C8" s="103"/>
      <c r="D8" s="103"/>
      <c r="E8" s="104"/>
      <c r="F8" s="57" t="s">
        <v>38</v>
      </c>
      <c r="G8" s="50" t="s">
        <v>19</v>
      </c>
      <c r="H8" s="55">
        <v>49</v>
      </c>
      <c r="I8" s="55"/>
      <c r="J8" s="107"/>
      <c r="K8" s="108"/>
    </row>
    <row r="9" spans="1:11" s="12" customFormat="1" ht="29.25" customHeight="1">
      <c r="A9" s="52">
        <v>3</v>
      </c>
      <c r="B9" s="102" t="s">
        <v>42</v>
      </c>
      <c r="C9" s="103"/>
      <c r="D9" s="103"/>
      <c r="E9" s="104"/>
      <c r="F9" s="57" t="s">
        <v>38</v>
      </c>
      <c r="G9" s="50" t="s">
        <v>19</v>
      </c>
      <c r="H9" s="55">
        <v>502</v>
      </c>
      <c r="I9" s="55"/>
      <c r="J9" s="107"/>
      <c r="K9" s="108"/>
    </row>
    <row r="10" spans="1:11" s="12" customFormat="1" ht="41.25" customHeight="1">
      <c r="A10" s="52">
        <v>4</v>
      </c>
      <c r="B10" s="102" t="s">
        <v>40</v>
      </c>
      <c r="C10" s="103"/>
      <c r="D10" s="103"/>
      <c r="E10" s="104"/>
      <c r="F10" s="57" t="s">
        <v>38</v>
      </c>
      <c r="G10" s="50" t="s">
        <v>19</v>
      </c>
      <c r="H10" s="55">
        <v>315</v>
      </c>
      <c r="I10" s="55"/>
      <c r="J10" s="107"/>
      <c r="K10" s="108"/>
    </row>
    <row r="11" spans="1:11" s="12" customFormat="1" ht="39.75" customHeight="1">
      <c r="A11" s="52">
        <v>5</v>
      </c>
      <c r="B11" s="102" t="s">
        <v>41</v>
      </c>
      <c r="C11" s="103"/>
      <c r="D11" s="103"/>
      <c r="E11" s="104"/>
      <c r="F11" s="57" t="s">
        <v>38</v>
      </c>
      <c r="G11" s="50" t="s">
        <v>19</v>
      </c>
      <c r="H11" s="55">
        <v>11</v>
      </c>
      <c r="I11" s="55"/>
      <c r="J11" s="107"/>
      <c r="K11" s="108"/>
    </row>
    <row r="12" spans="1:11" ht="29.25" customHeight="1">
      <c r="A12" s="89" t="s">
        <v>35</v>
      </c>
      <c r="B12" s="90"/>
      <c r="C12" s="90"/>
      <c r="D12" s="90"/>
      <c r="E12" s="90"/>
      <c r="F12" s="90"/>
      <c r="G12" s="90"/>
      <c r="H12" s="90"/>
      <c r="I12" s="91"/>
      <c r="J12" s="105"/>
      <c r="K12" s="106"/>
    </row>
    <row r="13" spans="1:11" ht="22.5" customHeight="1">
      <c r="A13" s="92" t="s">
        <v>1</v>
      </c>
      <c r="B13" s="93"/>
      <c r="C13" s="93"/>
      <c r="D13" s="93"/>
      <c r="E13" s="93"/>
      <c r="F13" s="93"/>
      <c r="G13" s="93"/>
      <c r="H13" s="93"/>
      <c r="I13" s="93"/>
      <c r="J13" s="93"/>
      <c r="K13" s="94"/>
    </row>
    <row r="14" spans="1:11" ht="49.5" customHeight="1">
      <c r="A14" s="95" t="s">
        <v>27</v>
      </c>
      <c r="B14" s="96"/>
      <c r="C14" s="96"/>
      <c r="D14" s="96"/>
      <c r="E14" s="96"/>
      <c r="F14" s="96"/>
      <c r="G14" s="96"/>
      <c r="H14" s="96"/>
      <c r="I14" s="96"/>
      <c r="J14" s="96"/>
      <c r="K14" s="97"/>
    </row>
    <row r="15" spans="1:11" ht="26.25" customHeight="1">
      <c r="A15" s="92" t="s">
        <v>2</v>
      </c>
      <c r="B15" s="93"/>
      <c r="C15" s="93"/>
      <c r="D15" s="93"/>
      <c r="E15" s="93"/>
      <c r="F15" s="93"/>
      <c r="G15" s="93"/>
      <c r="H15" s="93"/>
      <c r="I15" s="93"/>
      <c r="J15" s="93"/>
      <c r="K15" s="94"/>
    </row>
    <row r="16" spans="1:11" ht="30" customHeight="1">
      <c r="A16" s="3" t="s">
        <v>3</v>
      </c>
      <c r="B16" s="92" t="s">
        <v>26</v>
      </c>
      <c r="C16" s="93"/>
      <c r="D16" s="93"/>
      <c r="E16" s="93"/>
      <c r="F16" s="93"/>
      <c r="G16" s="93"/>
      <c r="H16" s="93"/>
      <c r="I16" s="93"/>
      <c r="J16" s="93"/>
      <c r="K16" s="94"/>
    </row>
    <row r="17" spans="1:12" ht="92.25" customHeight="1">
      <c r="A17" s="4"/>
      <c r="B17" s="92" t="s">
        <v>4</v>
      </c>
      <c r="C17" s="93"/>
      <c r="D17" s="93"/>
      <c r="E17" s="93"/>
      <c r="F17" s="93"/>
      <c r="G17" s="93"/>
      <c r="H17" s="93"/>
      <c r="I17" s="93"/>
      <c r="J17" s="93"/>
      <c r="K17" s="94"/>
    </row>
    <row r="18" spans="1:12" ht="5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2" s="23" customFormat="1" ht="92.25" customHeight="1">
      <c r="A19" s="21" t="s">
        <v>5</v>
      </c>
      <c r="B19" s="21" t="s">
        <v>6</v>
      </c>
      <c r="C19" s="21" t="s">
        <v>0</v>
      </c>
      <c r="D19" s="21" t="s">
        <v>7</v>
      </c>
      <c r="E19" s="58" t="s">
        <v>14</v>
      </c>
      <c r="F19" s="22" t="s">
        <v>14</v>
      </c>
      <c r="G19" s="22" t="s">
        <v>14</v>
      </c>
      <c r="H19" s="22" t="s">
        <v>8</v>
      </c>
      <c r="I19" s="22" t="s">
        <v>9</v>
      </c>
      <c r="J19" s="22" t="s">
        <v>10</v>
      </c>
      <c r="K19" s="22" t="s">
        <v>11</v>
      </c>
    </row>
    <row r="20" spans="1:12" s="24" customFormat="1" ht="45.75" customHeight="1">
      <c r="A20" s="30">
        <v>1</v>
      </c>
      <c r="B20" s="65" t="s">
        <v>39</v>
      </c>
      <c r="C20" s="61" t="s">
        <v>19</v>
      </c>
      <c r="D20" s="62">
        <v>51</v>
      </c>
      <c r="E20" s="59">
        <v>1131</v>
      </c>
      <c r="F20" s="43">
        <v>1147.6500000000001</v>
      </c>
      <c r="G20" s="47">
        <v>1215.5</v>
      </c>
      <c r="H20" s="60">
        <f t="shared" ref="H20:H24" si="0">ROUND(SUM(E20:G20)/3,2)</f>
        <v>1164.72</v>
      </c>
      <c r="I20" s="31">
        <f t="shared" ref="I20:I24" si="1">SQRT(VARA(E20:G20))</f>
        <v>44.760650501678008</v>
      </c>
      <c r="J20" s="31">
        <f t="shared" ref="J20:J24" si="2">I20/H20*100</f>
        <v>3.8430395718866341</v>
      </c>
      <c r="K20" s="32">
        <f t="shared" ref="K20:K24" si="3">D20*H20</f>
        <v>59400.72</v>
      </c>
      <c r="L20" s="34"/>
    </row>
    <row r="21" spans="1:12" s="24" customFormat="1" ht="42.75" customHeight="1">
      <c r="A21" s="30">
        <v>2</v>
      </c>
      <c r="B21" s="54" t="s">
        <v>39</v>
      </c>
      <c r="C21" s="63" t="s">
        <v>19</v>
      </c>
      <c r="D21" s="64">
        <v>49</v>
      </c>
      <c r="E21" s="59">
        <v>1142</v>
      </c>
      <c r="F21" s="43">
        <v>1163.4000000000001</v>
      </c>
      <c r="G21" s="47">
        <v>1226.3</v>
      </c>
      <c r="H21" s="60">
        <f t="shared" si="0"/>
        <v>1177.23</v>
      </c>
      <c r="I21" s="31">
        <f t="shared" si="1"/>
        <v>43.819440130309481</v>
      </c>
      <c r="J21" s="31">
        <f t="shared" si="2"/>
        <v>3.722249698895669</v>
      </c>
      <c r="K21" s="32">
        <f t="shared" si="3"/>
        <v>57684.270000000004</v>
      </c>
      <c r="L21" s="34"/>
    </row>
    <row r="22" spans="1:12" s="24" customFormat="1" ht="48" customHeight="1">
      <c r="A22" s="30">
        <v>3</v>
      </c>
      <c r="B22" s="54" t="s">
        <v>42</v>
      </c>
      <c r="C22" s="63" t="s">
        <v>19</v>
      </c>
      <c r="D22" s="64">
        <v>502</v>
      </c>
      <c r="E22" s="59">
        <v>44.8</v>
      </c>
      <c r="F22" s="43">
        <v>47.25</v>
      </c>
      <c r="G22" s="47">
        <v>48.5</v>
      </c>
      <c r="H22" s="60">
        <f t="shared" si="0"/>
        <v>46.85</v>
      </c>
      <c r="I22" s="31">
        <f t="shared" si="1"/>
        <v>1.8821530224717553</v>
      </c>
      <c r="J22" s="31">
        <f t="shared" si="2"/>
        <v>4.0174023958842158</v>
      </c>
      <c r="K22" s="32">
        <f t="shared" si="3"/>
        <v>23518.7</v>
      </c>
      <c r="L22" s="34"/>
    </row>
    <row r="23" spans="1:12" s="24" customFormat="1" ht="45.75" customHeight="1">
      <c r="A23" s="30">
        <v>4</v>
      </c>
      <c r="B23" s="54" t="s">
        <v>40</v>
      </c>
      <c r="C23" s="63" t="s">
        <v>19</v>
      </c>
      <c r="D23" s="64">
        <v>315</v>
      </c>
      <c r="E23" s="59">
        <v>99</v>
      </c>
      <c r="F23" s="47">
        <v>110.25</v>
      </c>
      <c r="G23" s="47">
        <v>101.1</v>
      </c>
      <c r="H23" s="60">
        <f t="shared" si="0"/>
        <v>103.45</v>
      </c>
      <c r="I23" s="31">
        <f t="shared" si="1"/>
        <v>5.9818475406848615</v>
      </c>
      <c r="J23" s="31">
        <f t="shared" si="2"/>
        <v>5.7823562500578651</v>
      </c>
      <c r="K23" s="32">
        <f t="shared" si="3"/>
        <v>32586.75</v>
      </c>
      <c r="L23" s="34"/>
    </row>
    <row r="24" spans="1:12" s="24" customFormat="1" ht="47.25" customHeight="1">
      <c r="A24" s="30">
        <v>5</v>
      </c>
      <c r="B24" s="54" t="s">
        <v>41</v>
      </c>
      <c r="C24" s="63" t="s">
        <v>19</v>
      </c>
      <c r="D24" s="64">
        <v>11</v>
      </c>
      <c r="E24" s="59">
        <v>1866</v>
      </c>
      <c r="F24" s="43">
        <v>2171.4</v>
      </c>
      <c r="G24" s="47">
        <v>2082.1</v>
      </c>
      <c r="H24" s="60">
        <f t="shared" si="0"/>
        <v>2039.83</v>
      </c>
      <c r="I24" s="31">
        <f t="shared" si="1"/>
        <v>157.02593204096135</v>
      </c>
      <c r="J24" s="31">
        <f t="shared" si="2"/>
        <v>7.6979911091101387</v>
      </c>
      <c r="K24" s="32">
        <f t="shared" si="3"/>
        <v>22438.129999999997</v>
      </c>
      <c r="L24" s="34"/>
    </row>
    <row r="25" spans="1:12" s="24" customFormat="1" ht="23.25" customHeight="1">
      <c r="A25" s="115" t="s">
        <v>34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7"/>
      <c r="L25" s="34"/>
    </row>
    <row r="26" spans="1:12" s="23" customFormat="1" ht="24.75" customHeight="1">
      <c r="A26" s="110" t="s">
        <v>12</v>
      </c>
      <c r="B26" s="111"/>
      <c r="C26" s="111"/>
      <c r="D26" s="111"/>
      <c r="E26" s="111"/>
      <c r="F26" s="111"/>
      <c r="G26" s="111"/>
      <c r="H26" s="111"/>
      <c r="I26" s="111"/>
      <c r="J26" s="112"/>
      <c r="K26" s="33">
        <f>SUM(K20:K24)</f>
        <v>195628.57</v>
      </c>
    </row>
    <row r="27" spans="1:12">
      <c r="A27" s="6"/>
      <c r="B27" s="6"/>
      <c r="C27" s="6"/>
      <c r="D27" s="6"/>
      <c r="E27" s="46" t="s">
        <v>15</v>
      </c>
      <c r="F27" s="46"/>
      <c r="G27" s="46"/>
      <c r="H27" s="6"/>
      <c r="I27" s="6" t="s">
        <v>15</v>
      </c>
      <c r="J27" s="6"/>
      <c r="K27" s="7"/>
      <c r="L27" s="28"/>
    </row>
    <row r="28" spans="1:12" ht="15" customHeight="1">
      <c r="A28" s="8"/>
      <c r="B28" s="114" t="s">
        <v>13</v>
      </c>
      <c r="C28" s="114"/>
      <c r="D28" s="114"/>
      <c r="E28" s="10"/>
      <c r="F28" s="51"/>
      <c r="G28" s="66" t="s">
        <v>44</v>
      </c>
      <c r="H28" s="39" t="s">
        <v>33</v>
      </c>
      <c r="I28" s="39"/>
      <c r="J28" s="39"/>
      <c r="K28" s="9"/>
    </row>
    <row r="29" spans="1:12" ht="16.5" customHeight="1">
      <c r="H29" s="35" t="s">
        <v>15</v>
      </c>
    </row>
    <row r="30" spans="1:12" s="1" customFormat="1" ht="40.5" customHeight="1">
      <c r="A30" s="14"/>
      <c r="B30" s="113" t="s">
        <v>37</v>
      </c>
      <c r="C30" s="67"/>
      <c r="D30" s="67"/>
      <c r="E30" s="67"/>
      <c r="F30" s="67"/>
      <c r="G30" s="67"/>
      <c r="H30" s="109" t="s">
        <v>36</v>
      </c>
      <c r="I30" s="109"/>
      <c r="J30" s="109"/>
      <c r="K30" s="109"/>
    </row>
    <row r="31" spans="1:12" s="1" customFormat="1" ht="66.75" customHeight="1">
      <c r="A31" s="14"/>
      <c r="B31" s="113"/>
      <c r="C31" s="67"/>
      <c r="D31" s="67"/>
      <c r="E31" s="67"/>
      <c r="F31" s="67"/>
      <c r="G31" s="67"/>
      <c r="H31" s="109"/>
      <c r="I31" s="109"/>
      <c r="J31" s="109"/>
      <c r="K31" s="109"/>
    </row>
  </sheetData>
  <mergeCells count="30">
    <mergeCell ref="J9:K9"/>
    <mergeCell ref="H31:K31"/>
    <mergeCell ref="H30:K30"/>
    <mergeCell ref="A26:J26"/>
    <mergeCell ref="B17:K17"/>
    <mergeCell ref="B16:K16"/>
    <mergeCell ref="B31:G31"/>
    <mergeCell ref="B30:G30"/>
    <mergeCell ref="B28:D28"/>
    <mergeCell ref="A25:K25"/>
    <mergeCell ref="J10:K10"/>
    <mergeCell ref="J11:K11"/>
    <mergeCell ref="B10:E10"/>
    <mergeCell ref="B11:E11"/>
    <mergeCell ref="J1:K2"/>
    <mergeCell ref="A12:I12"/>
    <mergeCell ref="A15:K15"/>
    <mergeCell ref="A14:K14"/>
    <mergeCell ref="A3:K3"/>
    <mergeCell ref="A4:K4"/>
    <mergeCell ref="A5:K5"/>
    <mergeCell ref="B6:E6"/>
    <mergeCell ref="B9:E9"/>
    <mergeCell ref="A13:K13"/>
    <mergeCell ref="J12:K12"/>
    <mergeCell ref="J7:K7"/>
    <mergeCell ref="J6:K6"/>
    <mergeCell ref="B8:E8"/>
    <mergeCell ref="J8:K8"/>
    <mergeCell ref="B7:E7"/>
  </mergeCells>
  <phoneticPr fontId="0" type="noConversion"/>
  <printOptions horizontalCentered="1" verticalCentered="1"/>
  <pageMargins left="0.23622047244094491" right="0.23622047244094491" top="0.74803149606299213" bottom="0.74803149606299213" header="0.19685039370078741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режимн. изд.</vt:lpstr>
      <vt:lpstr>режим. изд.</vt:lpstr>
      <vt:lpstr>'режимн. изд.'!Область_печати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2018-02-21T04:52:20Z</cp:lastPrinted>
  <dcterms:created xsi:type="dcterms:W3CDTF">2006-09-28T05:33:49Z</dcterms:created>
  <dcterms:modified xsi:type="dcterms:W3CDTF">2026-08-24T07:35:14Z</dcterms:modified>
</cp:coreProperties>
</file>