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180" windowWidth="28770" windowHeight="12180" activeTab="1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M5" i="2" l="1"/>
  <c r="J5" i="1" l="1"/>
  <c r="P5" i="1" l="1"/>
  <c r="K5" i="1"/>
  <c r="L5" i="1" s="1"/>
  <c r="M5" i="1"/>
  <c r="P6" i="1" l="1"/>
  <c r="H8" i="3" l="1"/>
  <c r="G8" i="3"/>
  <c r="G33" i="3" l="1"/>
  <c r="G32" i="3"/>
  <c r="H33" i="3"/>
  <c r="H32" i="3"/>
  <c r="H9" i="3"/>
  <c r="H34" i="3" s="1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F8" i="3"/>
  <c r="F34" i="3" s="1"/>
  <c r="F32" i="3"/>
  <c r="F33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G31" i="3" l="1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34" i="3" s="1"/>
  <c r="P5" i="2" l="1"/>
  <c r="J5" i="2"/>
  <c r="K5" i="2" l="1"/>
  <c r="L5" i="2" s="1"/>
  <c r="P6" i="2"/>
  <c r="M7" i="2" s="1"/>
  <c r="M7" i="1" l="1"/>
</calcChain>
</file>

<file path=xl/sharedStrings.xml><?xml version="1.0" encoding="utf-8"?>
<sst xmlns="http://schemas.openxmlformats.org/spreadsheetml/2006/main" count="66" uniqueCount="43">
  <si>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</si>
  <si>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</si>
  <si>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</si>
  <si>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</si>
  <si>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</si>
  <si>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</si>
  <si>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</si>
  <si>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</si>
  <si>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</si>
  <si>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</si>
  <si>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</si>
  <si>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</si>
  <si>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</si>
  <si>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</si>
  <si>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</si>
  <si>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дата</t>
  </si>
  <si>
    <t xml:space="preserve">Рассчет Н(М)ЦК, ЦКЕП проверил: </t>
  </si>
  <si>
    <t xml:space="preserve">Рассчет Н(М)ЦК, ЦКЕП произвел: </t>
  </si>
  <si>
    <t>В результате проведенного расчета Н(М)ЦК, ЦКЕП контракта составила:</t>
  </si>
  <si>
    <t>рублей</t>
  </si>
  <si>
    <t>Приложение к обоснованию закупки</t>
  </si>
  <si>
    <t>ИТОГО:</t>
  </si>
  <si>
    <t>Расчёт и обоснование начальной (максимальной) цены контракта, цены контракта, заключаемого посредством проведения запроса кототировок в электронной форме (подрядчиком, исполнителем) (Н(М)ЦК, ЦКЕП)</t>
  </si>
  <si>
    <t>№1</t>
  </si>
  <si>
    <t>№2</t>
  </si>
  <si>
    <t>№3</t>
  </si>
  <si>
    <t xml:space="preserve">   </t>
  </si>
  <si>
    <t xml:space="preserve">Поставщик № 1 от   </t>
  </si>
  <si>
    <t xml:space="preserve">Поставщик№ 2 от   </t>
  </si>
  <si>
    <t xml:space="preserve">Поставщик № 3 от   </t>
  </si>
  <si>
    <t>шт.</t>
  </si>
  <si>
    <t>Расчёт и обоснование начальной (максимальной) цены контракта, цены контракта, заключаемого посредством проведения закупки у единственного поставщика (подрядчика, исполнителя) (Н(М)ЦК, ЦКЕП)</t>
  </si>
  <si>
    <r>
      <rPr>
        <b/>
        <sz val="14"/>
        <rFont val="Times New Roman"/>
        <family val="1"/>
        <charset val="204"/>
      </rPr>
      <t>Респиратор</t>
    </r>
    <r>
      <rPr>
        <sz val="14"/>
        <rFont val="Times New Roman"/>
        <family val="1"/>
        <charset val="204"/>
      </rPr>
      <t xml:space="preserve">
КТРУ 32.99.11.120-00000003
ОКПД2 32.99.11.120
</t>
    </r>
  </si>
  <si>
    <t>Поставщик № 1</t>
  </si>
  <si>
    <t>Поставщик№ 2</t>
  </si>
  <si>
    <t>Поставщик             № 3</t>
  </si>
  <si>
    <t>Поставщик             № 4</t>
  </si>
  <si>
    <t>Поставщик  № 5</t>
  </si>
  <si>
    <t>шт</t>
  </si>
  <si>
    <t>ОСАГО  65.12.21 - Услуги по страхованию гражданской ответственности владельцев автотранспортных средств </t>
  </si>
  <si>
    <t>Н.А. Белоусова</t>
  </si>
  <si>
    <t>ФИО</t>
  </si>
  <si>
    <t>И.И. Лебединский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</si>
</sst>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2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5" fillId="0" borderId="0"/>
    <xf numFmtId="0" fontId="23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Protection="1"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0" fontId="3" fillId="0" borderId="5" xfId="0" applyFont="1" applyBorder="1" applyAlignment="1">
      <alignment horizontal="center" vertical="top" wrapText="1"/>
    </xf>
    <xf numFmtId="0" fontId="10" fillId="0" borderId="0" xfId="0" applyFont="1"/>
    <xf numFmtId="0" fontId="6" fillId="0" borderId="0" xfId="0" applyFont="1"/>
    <xf numFmtId="0" fontId="10" fillId="0" borderId="0" xfId="0" applyFont="1" applyAlignment="1" applyProtection="1">
      <alignment wrapText="1"/>
      <protection locked="0"/>
    </xf>
    <xf numFmtId="164" fontId="10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14" fontId="10" fillId="0" borderId="0" xfId="0" applyNumberFormat="1" applyFont="1" applyAlignment="1" applyProtection="1">
      <alignment horizontal="center" wrapText="1"/>
      <protection locked="0"/>
    </xf>
    <xf numFmtId="2" fontId="18" fillId="0" borderId="0" xfId="0" applyNumberFormat="1" applyFont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Border="1"/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2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" xfId="0" applyNumberFormat="1" applyFont="1" applyBorder="1" applyAlignment="1" applyProtection="1">
      <alignment horizontal="center" vertical="center" wrapText="1"/>
      <protection locked="0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3" fontId="16" fillId="0" borderId="0" xfId="0" applyNumberFormat="1" applyFont="1" applyBorder="1" applyAlignment="1" applyProtection="1">
      <alignment horizontal="center" vertical="center" wrapText="1"/>
      <protection locked="0"/>
    </xf>
    <xf numFmtId="2" fontId="16" fillId="2" borderId="0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0" xfId="0" applyNumberFormat="1" applyFont="1" applyBorder="1" applyAlignment="1" applyProtection="1">
      <alignment horizontal="center" vertical="center" wrapText="1"/>
      <protection locked="0"/>
    </xf>
    <xf numFmtId="2" fontId="7" fillId="0" borderId="0" xfId="0" applyNumberFormat="1" applyFont="1" applyBorder="1" applyAlignment="1" applyProtection="1">
      <alignment horizontal="center" vertical="center" wrapText="1"/>
      <protection locked="0"/>
    </xf>
    <xf numFmtId="4" fontId="6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 wrapText="1"/>
    </xf>
    <xf numFmtId="2" fontId="0" fillId="0" borderId="0" xfId="0" applyNumberFormat="1"/>
    <xf numFmtId="0" fontId="4" fillId="0" borderId="7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19" fillId="0" borderId="0" xfId="0" applyFont="1"/>
    <xf numFmtId="0" fontId="19" fillId="0" borderId="0" xfId="0" applyFont="1" applyBorder="1"/>
    <xf numFmtId="0" fontId="19" fillId="0" borderId="0" xfId="0" applyFont="1" applyProtection="1">
      <protection locked="0"/>
    </xf>
    <xf numFmtId="0" fontId="0" fillId="0" borderId="0" xfId="0" applyBorder="1" applyAlignment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2" fontId="20" fillId="0" borderId="7" xfId="0" applyNumberFormat="1" applyFont="1" applyBorder="1" applyAlignment="1" applyProtection="1">
      <alignment horizontal="center" vertical="center" wrapText="1"/>
      <protection locked="0"/>
    </xf>
    <xf numFmtId="2" fontId="20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20" fillId="0" borderId="2" xfId="0" applyNumberFormat="1" applyFont="1" applyBorder="1" applyAlignment="1" applyProtection="1">
      <alignment horizontal="center" vertical="center" wrapText="1"/>
      <protection locked="0"/>
    </xf>
    <xf numFmtId="2" fontId="20" fillId="0" borderId="2" xfId="0" applyNumberFormat="1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top" wrapText="1"/>
    </xf>
    <xf numFmtId="0" fontId="20" fillId="2" borderId="10" xfId="0" applyFont="1" applyFill="1" applyBorder="1" applyAlignment="1">
      <alignment horizontal="left" vertical="center" wrapText="1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2" borderId="10" xfId="0" applyFont="1" applyFill="1" applyBorder="1" applyAlignment="1">
      <alignment horizontal="center" vertical="center" wrapText="1"/>
    </xf>
    <xf numFmtId="2" fontId="20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20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2" xfId="0" applyNumberFormat="1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/>
    </xf>
    <xf numFmtId="164" fontId="20" fillId="0" borderId="2" xfId="0" applyNumberFormat="1" applyFont="1" applyBorder="1" applyAlignment="1">
      <alignment horizontal="center" vertical="center" wrapText="1"/>
    </xf>
    <xf numFmtId="2" fontId="22" fillId="0" borderId="2" xfId="0" applyNumberFormat="1" applyFont="1" applyBorder="1" applyAlignment="1">
      <alignment horizontal="center" vertical="center" wrapText="1"/>
    </xf>
    <xf numFmtId="2" fontId="20" fillId="0" borderId="0" xfId="0" applyNumberFormat="1" applyFont="1" applyAlignment="1">
      <alignment vertical="center"/>
    </xf>
    <xf numFmtId="0" fontId="13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1" fillId="0" borderId="1" xfId="0" applyFont="1" applyBorder="1" applyAlignment="1">
      <alignment vertical="top" wrapText="1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7" xfId="0" applyNumberFormat="1" applyFont="1" applyBorder="1" applyAlignment="1" applyProtection="1">
      <alignment horizontal="center" vertical="center" wrapText="1"/>
      <protection locked="0"/>
    </xf>
    <xf numFmtId="2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2" xfId="0" applyNumberFormat="1" applyFont="1" applyBorder="1" applyAlignment="1" applyProtection="1">
      <alignment horizontal="center" vertical="center" wrapText="1"/>
      <protection locked="0"/>
    </xf>
    <xf numFmtId="4" fontId="18" fillId="0" borderId="2" xfId="0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 applyProtection="1">
      <alignment horizontal="center" vertical="center" wrapText="1"/>
      <protection locked="0"/>
    </xf>
    <xf numFmtId="2" fontId="18" fillId="0" borderId="9" xfId="0" applyNumberFormat="1" applyFont="1" applyBorder="1" applyAlignment="1" applyProtection="1">
      <alignment horizontal="center" vertical="center" wrapText="1"/>
      <protection locked="0"/>
    </xf>
    <xf numFmtId="0" fontId="24" fillId="0" borderId="2" xfId="2" applyFont="1" applyBorder="1" applyAlignment="1">
      <alignment vertical="center" wrapText="1"/>
    </xf>
    <xf numFmtId="0" fontId="10" fillId="3" borderId="0" xfId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center"/>
    </xf>
    <xf numFmtId="0" fontId="14" fillId="0" borderId="0" xfId="0" applyFont="1" applyAlignment="1" applyProtection="1">
      <alignment horizontal="center" wrapText="1" shrinkToFi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2" fontId="3" fillId="0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13" fillId="0" borderId="0" xfId="0" applyFont="1" applyAlignment="1" applyProtection="1">
      <alignment horizontal="center" wrapText="1" shrinkToFi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10" fillId="0" borderId="0" xfId="0" applyFont="1" applyBorder="1" applyAlignment="1">
      <alignment horizontal="center" vertical="top" wrapText="1" shrinkToFit="1"/>
    </xf>
    <xf numFmtId="0" fontId="10" fillId="0" borderId="0" xfId="0" applyFont="1" applyBorder="1" applyAlignment="1" applyProtection="1">
      <alignment horizontal="right" wrapText="1"/>
      <protection locked="0"/>
    </xf>
    <xf numFmtId="0" fontId="9" fillId="0" borderId="0" xfId="0" applyFont="1" applyBorder="1" applyAlignment="1">
      <alignment horizontal="center"/>
    </xf>
    <xf numFmtId="14" fontId="10" fillId="0" borderId="11" xfId="0" applyNumberFormat="1" applyFont="1" applyBorder="1" applyAlignment="1" applyProtection="1">
      <alignment horizontal="center" wrapText="1"/>
      <protection locked="0"/>
    </xf>
    <xf numFmtId="0" fontId="5" fillId="0" borderId="12" xfId="0" applyFont="1" applyBorder="1" applyAlignment="1">
      <alignment horizontal="center"/>
    </xf>
    <xf numFmtId="0" fontId="10" fillId="0" borderId="11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wrapText="1" shrinkToFi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1860176</xdr:rowOff>
    </xdr:from>
    <xdr:to>
      <xdr:col>13</xdr:col>
      <xdr:colOff>0</xdr:colOff>
      <xdr:row>3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05197" y="2812676"/>
          <a:ext cx="1460127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3</xdr:row>
      <xdr:rowOff>1238250</xdr:rowOff>
    </xdr:from>
    <xdr:to>
      <xdr:col>12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2825" y="2105025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4867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2825" y="2105025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4867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58275" y="2105025"/>
          <a:ext cx="1390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62925" y="2076450"/>
          <a:ext cx="876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1860176</xdr:rowOff>
    </xdr:from>
    <xdr:to>
      <xdr:col>13</xdr:col>
      <xdr:colOff>0</xdr:colOff>
      <xdr:row>3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67975" y="3012701"/>
          <a:ext cx="1533525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3</xdr:row>
      <xdr:rowOff>1238250</xdr:rowOff>
    </xdr:from>
    <xdr:to>
      <xdr:col>12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ov-zakupki.ru/cody/okpd2/65.12.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3"/>
  <sheetViews>
    <sheetView view="pageBreakPreview" topLeftCell="A4" zoomScale="85" zoomScaleNormal="85" zoomScaleSheetLayoutView="85" workbookViewId="0">
      <selection activeCell="S5" sqref="S5"/>
    </sheetView>
  </sheetViews>
  <sheetFormatPr defaultRowHeight="15" x14ac:dyDescent="0.25"/>
  <cols>
    <col min="2" max="2" width="49.140625" customWidth="1"/>
    <col min="3" max="3" width="8.42578125" customWidth="1"/>
    <col min="5" max="5" width="11.85546875" customWidth="1"/>
    <col min="6" max="6" width="11.42578125" customWidth="1"/>
    <col min="7" max="7" width="14" customWidth="1"/>
    <col min="8" max="8" width="8.5703125" customWidth="1"/>
    <col min="9" max="9" width="7.42578125" customWidth="1"/>
    <col min="10" max="10" width="13.28515625" customWidth="1"/>
    <col min="11" max="11" width="13.42578125" customWidth="1"/>
    <col min="12" max="12" width="21.140625" customWidth="1"/>
    <col min="13" max="13" width="23.28515625" customWidth="1"/>
    <col min="14" max="14" width="13" customWidth="1"/>
    <col min="15" max="15" width="13.85546875" bestFit="1" customWidth="1"/>
    <col min="16" max="16" width="16.42578125" customWidth="1"/>
  </cols>
  <sheetData>
    <row r="1" spans="1:27" s="17" customFormat="1" ht="37.5" customHeight="1" x14ac:dyDescent="0.35">
      <c r="L1" s="99" t="s">
        <v>20</v>
      </c>
      <c r="M1" s="99"/>
      <c r="N1" s="88"/>
      <c r="O1" s="88"/>
      <c r="P1" s="88"/>
    </row>
    <row r="2" spans="1:27" s="18" customFormat="1" ht="38.25" customHeight="1" x14ac:dyDescent="0.3">
      <c r="B2" s="100" t="s">
        <v>31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27" ht="15" customHeight="1" x14ac:dyDescent="0.25">
      <c r="A3" s="92" t="s">
        <v>0</v>
      </c>
      <c r="B3" s="93" t="s">
        <v>1</v>
      </c>
      <c r="C3" s="93" t="s">
        <v>2</v>
      </c>
      <c r="D3" s="93" t="s">
        <v>3</v>
      </c>
      <c r="E3" s="89" t="s">
        <v>4</v>
      </c>
      <c r="F3" s="90"/>
      <c r="G3" s="90"/>
      <c r="H3" s="90"/>
      <c r="I3" s="91"/>
      <c r="J3" s="95" t="s">
        <v>5</v>
      </c>
      <c r="K3" s="95"/>
      <c r="L3" s="95"/>
      <c r="M3" s="96" t="s">
        <v>6</v>
      </c>
      <c r="N3" s="97"/>
      <c r="O3" s="97"/>
      <c r="P3" s="98"/>
    </row>
    <row r="4" spans="1:27" ht="189" customHeight="1" x14ac:dyDescent="0.25">
      <c r="A4" s="92"/>
      <c r="B4" s="94"/>
      <c r="C4" s="94"/>
      <c r="D4" s="94"/>
      <c r="E4" s="8" t="s">
        <v>27</v>
      </c>
      <c r="F4" s="8" t="s">
        <v>28</v>
      </c>
      <c r="G4" s="8" t="s">
        <v>29</v>
      </c>
      <c r="H4" s="43"/>
      <c r="I4" s="3"/>
      <c r="J4" s="2" t="s">
        <v>7</v>
      </c>
      <c r="K4" s="2" t="s">
        <v>8</v>
      </c>
      <c r="L4" s="4" t="s">
        <v>9</v>
      </c>
      <c r="M4" s="5" t="s">
        <v>10</v>
      </c>
      <c r="N4" s="6" t="s">
        <v>11</v>
      </c>
      <c r="O4" s="6" t="s">
        <v>12</v>
      </c>
      <c r="P4" s="6" t="s">
        <v>13</v>
      </c>
      <c r="AA4" t="s">
        <v>26</v>
      </c>
    </row>
    <row r="5" spans="1:27" ht="69" customHeight="1" x14ac:dyDescent="0.25">
      <c r="A5" s="49">
        <v>1</v>
      </c>
      <c r="B5" s="73" t="s">
        <v>32</v>
      </c>
      <c r="C5" s="50" t="s">
        <v>30</v>
      </c>
      <c r="D5" s="51">
        <v>19027</v>
      </c>
      <c r="E5" s="52">
        <v>17.5</v>
      </c>
      <c r="F5" s="53">
        <v>23.8</v>
      </c>
      <c r="G5" s="53">
        <v>27</v>
      </c>
      <c r="H5" s="54"/>
      <c r="I5" s="55"/>
      <c r="J5" s="56">
        <f t="shared" ref="J5" si="0">(E5+F5+G5)/3</f>
        <v>22.766666666666666</v>
      </c>
      <c r="K5" s="56">
        <f t="shared" ref="K5" si="1">SQRT((SUM(IF(E5&gt;0,POWER(E5-J5,2),0),IF(F5&gt;0,POWER(F5-J5,2),0),IF(G5&gt;0,POWER(G5-J5,2),0),IF(H5&gt;0,POWER(H5-J5,2),0),IF(I5&gt;0,POWER(I5-J5,2),0),))/(COUNTA(E5:I5)-1))</f>
        <v>4.8335632129241191</v>
      </c>
      <c r="L5" s="57">
        <f t="shared" ref="L5" si="2">K5/J5*100</f>
        <v>21.23087794842219</v>
      </c>
      <c r="M5" s="58">
        <f t="shared" ref="M5" si="3">((D5/COUNTA(E5:I5))*(SUM(E5:I5)))</f>
        <v>433181.36666666664</v>
      </c>
      <c r="N5" s="59">
        <v>17.5</v>
      </c>
      <c r="O5" s="59">
        <v>17.5</v>
      </c>
      <c r="P5" s="58">
        <f>O5*D5</f>
        <v>332972.5</v>
      </c>
      <c r="Q5" s="45"/>
      <c r="R5" s="45"/>
      <c r="S5" s="45"/>
      <c r="X5" s="48"/>
    </row>
    <row r="6" spans="1:27" ht="30.75" customHeight="1" x14ac:dyDescent="0.25">
      <c r="A6" s="60"/>
      <c r="B6" s="61" t="s">
        <v>21</v>
      </c>
      <c r="C6" s="62"/>
      <c r="D6" s="63"/>
      <c r="E6" s="64"/>
      <c r="F6" s="65"/>
      <c r="G6" s="58"/>
      <c r="H6" s="58"/>
      <c r="I6" s="58"/>
      <c r="J6" s="66"/>
      <c r="K6" s="67"/>
      <c r="L6" s="67"/>
      <c r="M6" s="59"/>
      <c r="N6" s="68"/>
      <c r="O6" s="59"/>
      <c r="P6" s="69">
        <f>SUM(P5:P5)</f>
        <v>332972.5</v>
      </c>
      <c r="Q6" s="46"/>
      <c r="R6" s="45"/>
      <c r="S6" s="45"/>
    </row>
    <row r="7" spans="1:27" s="1" customFormat="1" ht="25.5" customHeight="1" x14ac:dyDescent="0.25">
      <c r="A7" s="87" t="s">
        <v>18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70">
        <f>P6</f>
        <v>332972.5</v>
      </c>
      <c r="N7" s="71" t="s">
        <v>19</v>
      </c>
      <c r="O7" s="72"/>
      <c r="P7" s="72"/>
      <c r="Q7" s="21"/>
      <c r="R7" s="47"/>
      <c r="S7" s="47"/>
    </row>
    <row r="8" spans="1:27" s="1" customFormat="1" ht="15.75" customHeight="1" x14ac:dyDescent="0.25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</row>
    <row r="9" spans="1:27" s="1" customFormat="1" ht="51.75" customHeight="1" x14ac:dyDescent="0.25">
      <c r="A9" s="102" t="s">
        <v>14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47"/>
      <c r="S9" s="47"/>
    </row>
    <row r="10" spans="1:27" s="1" customFormat="1" ht="15.75" customHeight="1" x14ac:dyDescent="0.25">
      <c r="A10" s="104" t="s">
        <v>17</v>
      </c>
      <c r="B10" s="104"/>
      <c r="C10" s="104"/>
      <c r="D10" s="104"/>
      <c r="E10" s="9"/>
      <c r="F10" s="9"/>
      <c r="G10" s="9"/>
      <c r="H10" s="9"/>
      <c r="I10" s="9"/>
      <c r="J10" s="9"/>
      <c r="K10" s="9"/>
      <c r="L10" s="10"/>
      <c r="M10" s="10"/>
      <c r="N10" s="10"/>
      <c r="O10" s="10"/>
      <c r="P10" s="10"/>
      <c r="Q10" s="10"/>
    </row>
    <row r="11" spans="1:27" ht="15.6" customHeight="1" x14ac:dyDescent="0.25">
      <c r="A11" s="104"/>
      <c r="B11" s="104"/>
      <c r="C11" s="104"/>
      <c r="D11" s="104"/>
      <c r="E11" s="9"/>
      <c r="F11" s="11"/>
      <c r="G11" s="12"/>
      <c r="H11" s="103"/>
      <c r="I11" s="103"/>
      <c r="J11" s="103"/>
      <c r="K11" s="103"/>
      <c r="L11" s="13"/>
      <c r="M11" s="13"/>
      <c r="N11" s="13"/>
      <c r="O11" s="13"/>
      <c r="P11" s="13"/>
      <c r="Q11" s="13"/>
    </row>
    <row r="12" spans="1:27" s="1" customFormat="1" ht="15" customHeight="1" x14ac:dyDescent="0.25">
      <c r="A12" s="14"/>
      <c r="B12" s="14"/>
      <c r="C12" s="14"/>
      <c r="D12" s="14"/>
      <c r="E12" s="9"/>
      <c r="F12" s="11"/>
      <c r="G12" s="12"/>
      <c r="H12" s="15"/>
      <c r="I12" s="15"/>
      <c r="J12" s="15"/>
      <c r="K12" s="19"/>
      <c r="L12" s="13"/>
      <c r="M12" s="13"/>
      <c r="N12" s="13"/>
      <c r="O12" s="13"/>
      <c r="P12" s="13"/>
      <c r="Q12" s="13"/>
    </row>
    <row r="13" spans="1:27" s="1" customFormat="1" ht="15.75" customHeight="1" x14ac:dyDescent="0.25">
      <c r="A13" s="14"/>
      <c r="B13" s="14"/>
      <c r="C13" s="14"/>
      <c r="D13" s="14"/>
      <c r="E13" s="9"/>
      <c r="F13" s="11"/>
      <c r="G13" s="12"/>
      <c r="H13" s="15"/>
      <c r="I13" s="15"/>
      <c r="J13" s="15"/>
      <c r="K13" s="16" t="s">
        <v>15</v>
      </c>
      <c r="L13" s="13"/>
      <c r="M13" s="13"/>
      <c r="N13" s="13"/>
      <c r="O13" s="13"/>
      <c r="P13" s="13"/>
      <c r="Q13" s="13"/>
      <c r="V13" s="44"/>
    </row>
    <row r="14" spans="1:27" s="1" customFormat="1" ht="15.75" customHeight="1" x14ac:dyDescent="0.25">
      <c r="A14" s="104" t="s">
        <v>16</v>
      </c>
      <c r="B14" s="104"/>
      <c r="C14" s="104"/>
      <c r="D14" s="104"/>
      <c r="E14" s="9"/>
      <c r="F14" s="9"/>
      <c r="G14" s="9"/>
      <c r="H14" s="9"/>
      <c r="I14" s="9"/>
      <c r="J14" s="9"/>
      <c r="K14" s="9"/>
      <c r="L14" s="10"/>
      <c r="M14" s="10"/>
      <c r="N14" s="10"/>
      <c r="O14" s="10"/>
      <c r="P14" s="10"/>
      <c r="Q14" s="10"/>
    </row>
    <row r="15" spans="1:27" s="1" customFormat="1" ht="15.75" customHeight="1" x14ac:dyDescent="0.25">
      <c r="A15" s="104"/>
      <c r="B15" s="104"/>
      <c r="C15" s="104"/>
      <c r="D15" s="104"/>
      <c r="E15" s="9"/>
      <c r="F15" s="11"/>
      <c r="G15" s="12"/>
      <c r="H15" s="103"/>
      <c r="I15" s="103"/>
      <c r="J15" s="103"/>
      <c r="K15" s="103"/>
      <c r="L15" s="13"/>
      <c r="M15" s="13"/>
      <c r="N15" s="13"/>
      <c r="O15" s="13"/>
      <c r="P15" s="13"/>
      <c r="Q15" s="13"/>
    </row>
    <row r="16" spans="1:27" s="1" customFormat="1" ht="15.75" customHeight="1" x14ac:dyDescent="0.25">
      <c r="A16" s="14"/>
      <c r="B16" s="14"/>
      <c r="C16" s="14"/>
      <c r="D16" s="14"/>
      <c r="E16" s="9"/>
      <c r="F16" s="11"/>
      <c r="G16" s="12"/>
      <c r="H16" s="15"/>
      <c r="I16" s="15"/>
      <c r="J16" s="15"/>
      <c r="K16" s="15"/>
      <c r="L16" s="10"/>
      <c r="M16" s="10"/>
      <c r="N16" s="10"/>
      <c r="O16" s="10"/>
      <c r="P16" s="10"/>
      <c r="Q16" s="10"/>
    </row>
    <row r="17" spans="1:17" s="1" customFormat="1" ht="15.75" x14ac:dyDescent="0.25">
      <c r="A17" s="14"/>
      <c r="B17" s="14"/>
      <c r="C17" s="14"/>
      <c r="D17" s="14"/>
      <c r="E17" s="9"/>
      <c r="F17" s="11"/>
      <c r="G17" s="12"/>
      <c r="H17" s="15"/>
      <c r="I17" s="15"/>
      <c r="J17" s="15"/>
      <c r="K17" s="16" t="s">
        <v>15</v>
      </c>
      <c r="L17" s="10"/>
      <c r="M17" s="10"/>
      <c r="N17" s="10"/>
      <c r="O17" s="10"/>
      <c r="P17" s="10"/>
      <c r="Q17" s="10"/>
    </row>
    <row r="18" spans="1:17" s="1" customFormat="1" x14ac:dyDescent="0.25"/>
    <row r="19" spans="1:17" s="1" customFormat="1" x14ac:dyDescent="0.25"/>
    <row r="20" spans="1:17" s="1" customFormat="1" ht="15.75" x14ac:dyDescent="0.25">
      <c r="A20" s="7"/>
      <c r="B20" s="7"/>
    </row>
    <row r="21" spans="1:17" s="1" customFormat="1" ht="15.75" x14ac:dyDescent="0.25">
      <c r="A21" s="7"/>
      <c r="B21" s="7"/>
      <c r="E21" s="7"/>
      <c r="F21" s="7"/>
      <c r="G21" s="7"/>
    </row>
    <row r="22" spans="1:17" s="1" customFormat="1" ht="15.75" x14ac:dyDescent="0.25">
      <c r="A22" s="7"/>
      <c r="B22" s="7"/>
      <c r="C22" s="7"/>
      <c r="E22" s="7"/>
      <c r="F22" s="7"/>
      <c r="G22" s="7"/>
    </row>
    <row r="23" spans="1:17" s="1" customFormat="1" x14ac:dyDescent="0.25"/>
    <row r="24" spans="1:17" s="1" customFormat="1" x14ac:dyDescent="0.25"/>
    <row r="25" spans="1:17" s="1" customFormat="1" x14ac:dyDescent="0.25"/>
    <row r="26" spans="1:17" s="1" customFormat="1" x14ac:dyDescent="0.25"/>
    <row r="27" spans="1:17" s="1" customFormat="1" x14ac:dyDescent="0.25"/>
    <row r="28" spans="1:17" s="1" customFormat="1" x14ac:dyDescent="0.25"/>
    <row r="29" spans="1:17" s="1" customFormat="1" x14ac:dyDescent="0.25"/>
    <row r="30" spans="1:17" s="1" customFormat="1" x14ac:dyDescent="0.25"/>
    <row r="31" spans="1:17" s="1" customFormat="1" x14ac:dyDescent="0.25"/>
    <row r="32" spans="1:17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1:16" s="1" customFormat="1" x14ac:dyDescent="0.25"/>
    <row r="338" spans="1:16" s="1" customFormat="1" x14ac:dyDescent="0.25"/>
    <row r="339" spans="1:16" s="1" customFormat="1" x14ac:dyDescent="0.25"/>
    <row r="340" spans="1:16" s="1" customFormat="1" x14ac:dyDescent="0.25"/>
    <row r="341" spans="1:16" s="1" customFormat="1" x14ac:dyDescent="0.25"/>
    <row r="342" spans="1:16" s="1" customForma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s="1" customForma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</sheetData>
  <mergeCells count="17">
    <mergeCell ref="A9:Q9"/>
    <mergeCell ref="H11:K11"/>
    <mergeCell ref="H15:K15"/>
    <mergeCell ref="A10:D11"/>
    <mergeCell ref="A14:D15"/>
    <mergeCell ref="A8:S8"/>
    <mergeCell ref="A7:L7"/>
    <mergeCell ref="N1:P1"/>
    <mergeCell ref="E3:I3"/>
    <mergeCell ref="A3:A4"/>
    <mergeCell ref="B3:B4"/>
    <mergeCell ref="C3:C4"/>
    <mergeCell ref="D3:D4"/>
    <mergeCell ref="J3:L3"/>
    <mergeCell ref="M3:P3"/>
    <mergeCell ref="L1:M1"/>
    <mergeCell ref="B2:S2"/>
  </mergeCells>
  <pageMargins left="0.23622047244094491" right="0.23622047244094491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2"/>
  <sheetViews>
    <sheetView tabSelected="1" zoomScale="85" zoomScaleNormal="85" workbookViewId="0">
      <selection activeCell="P5" sqref="P5"/>
    </sheetView>
  </sheetViews>
  <sheetFormatPr defaultRowHeight="15" x14ac:dyDescent="0.25"/>
  <cols>
    <col min="2" max="2" width="30.140625" bestFit="1" customWidth="1"/>
    <col min="3" max="3" width="8.42578125" customWidth="1"/>
    <col min="5" max="5" width="11.140625" customWidth="1"/>
    <col min="6" max="6" width="10.42578125" customWidth="1"/>
    <col min="7" max="7" width="11.28515625" customWidth="1"/>
    <col min="8" max="8" width="11.140625" customWidth="1"/>
    <col min="9" max="9" width="12.7109375" customWidth="1"/>
    <col min="10" max="10" width="12" customWidth="1"/>
    <col min="11" max="11" width="13.42578125" customWidth="1"/>
    <col min="12" max="12" width="21.140625" customWidth="1"/>
    <col min="13" max="13" width="23.28515625" customWidth="1"/>
    <col min="14" max="14" width="13" customWidth="1"/>
    <col min="15" max="15" width="13.42578125" customWidth="1"/>
    <col min="16" max="16" width="12.5703125" customWidth="1"/>
  </cols>
  <sheetData>
    <row r="1" spans="1:19" s="17" customFormat="1" ht="37.5" customHeight="1" x14ac:dyDescent="0.35">
      <c r="L1" s="99" t="s">
        <v>20</v>
      </c>
      <c r="M1" s="99"/>
      <c r="N1" s="88"/>
      <c r="O1" s="88"/>
      <c r="P1" s="88"/>
    </row>
    <row r="2" spans="1:19" s="18" customFormat="1" ht="38.25" customHeight="1" x14ac:dyDescent="0.3">
      <c r="B2" s="100" t="s">
        <v>22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ht="15" customHeight="1" x14ac:dyDescent="0.25">
      <c r="A3" s="92" t="s">
        <v>0</v>
      </c>
      <c r="B3" s="93" t="s">
        <v>1</v>
      </c>
      <c r="C3" s="93" t="s">
        <v>2</v>
      </c>
      <c r="D3" s="93" t="s">
        <v>3</v>
      </c>
      <c r="E3" s="89" t="s">
        <v>4</v>
      </c>
      <c r="F3" s="90"/>
      <c r="G3" s="90"/>
      <c r="H3" s="90"/>
      <c r="I3" s="91"/>
      <c r="J3" s="95" t="s">
        <v>5</v>
      </c>
      <c r="K3" s="95"/>
      <c r="L3" s="95"/>
      <c r="M3" s="96" t="s">
        <v>6</v>
      </c>
      <c r="N3" s="97"/>
      <c r="O3" s="97"/>
      <c r="P3" s="98"/>
    </row>
    <row r="4" spans="1:19" ht="189" customHeight="1" x14ac:dyDescent="0.25">
      <c r="A4" s="92"/>
      <c r="B4" s="93"/>
      <c r="C4" s="93"/>
      <c r="D4" s="93"/>
      <c r="E4" s="8" t="s">
        <v>33</v>
      </c>
      <c r="F4" s="8" t="s">
        <v>34</v>
      </c>
      <c r="G4" s="8" t="s">
        <v>35</v>
      </c>
      <c r="H4" s="8" t="s">
        <v>36</v>
      </c>
      <c r="I4" s="8" t="s">
        <v>37</v>
      </c>
      <c r="J4" s="2" t="s">
        <v>7</v>
      </c>
      <c r="K4" s="2" t="s">
        <v>8</v>
      </c>
      <c r="L4" s="4" t="s">
        <v>9</v>
      </c>
      <c r="M4" s="5" t="s">
        <v>10</v>
      </c>
      <c r="N4" s="6" t="s">
        <v>11</v>
      </c>
      <c r="O4" s="6" t="s">
        <v>12</v>
      </c>
      <c r="P4" s="6" t="s">
        <v>13</v>
      </c>
    </row>
    <row r="5" spans="1:19" ht="150" customHeight="1" x14ac:dyDescent="0.25">
      <c r="A5" s="23">
        <v>1</v>
      </c>
      <c r="B5" s="85" t="s">
        <v>39</v>
      </c>
      <c r="C5" s="74" t="s">
        <v>38</v>
      </c>
      <c r="D5" s="75">
        <v>2</v>
      </c>
      <c r="E5" s="76">
        <v>8784</v>
      </c>
      <c r="F5" s="76">
        <v>9219</v>
      </c>
      <c r="G5" s="76">
        <v>10101</v>
      </c>
      <c r="H5" s="76"/>
      <c r="I5" s="84"/>
      <c r="J5" s="77">
        <f t="shared" ref="J5" si="0">AVERAGE(E5:I5)</f>
        <v>9368</v>
      </c>
      <c r="K5" s="77">
        <f t="shared" ref="K5" si="1">SQRT((SUM(IF(E5&gt;0,POWER(E5-J5,2),0),IF(F5&gt;0,POWER(F5-J5,2),0),IF(G5&gt;0,POWER(G5-J5,2),0),IF(H5&gt;0,POWER(H5-J5,2),0),IF(I5&gt;0,POWER(I5-J5,2),0),))/(COUNTA(E5:I5)-1))</f>
        <v>671.02384458378231</v>
      </c>
      <c r="L5" s="78">
        <f t="shared" ref="L5" si="2">K5/J5*100</f>
        <v>7.1629360011078393</v>
      </c>
      <c r="M5" s="83">
        <f>((D5/COUNTA(E5:I5))*(SUM(E5:I5)))</f>
        <v>18736</v>
      </c>
      <c r="N5" s="76">
        <v>8784</v>
      </c>
      <c r="O5" s="76">
        <v>8784</v>
      </c>
      <c r="P5" s="79">
        <f>O5*D5</f>
        <v>17568</v>
      </c>
    </row>
    <row r="6" spans="1:19" ht="30.75" customHeight="1" x14ac:dyDescent="0.25">
      <c r="A6" s="26"/>
      <c r="B6" s="27" t="s">
        <v>21</v>
      </c>
      <c r="C6" s="28"/>
      <c r="D6" s="24"/>
      <c r="E6" s="29"/>
      <c r="F6" s="29"/>
      <c r="G6" s="30"/>
      <c r="H6" s="30"/>
      <c r="I6" s="30"/>
      <c r="J6" s="31"/>
      <c r="K6" s="32"/>
      <c r="L6" s="80"/>
      <c r="M6" s="81"/>
      <c r="N6" s="82"/>
      <c r="O6" s="81"/>
      <c r="P6" s="76">
        <f>SUM(P5:P5)</f>
        <v>17568</v>
      </c>
      <c r="Q6" s="22"/>
    </row>
    <row r="7" spans="1:19" s="1" customFormat="1" ht="15.75" customHeight="1" x14ac:dyDescent="0.25">
      <c r="A7" s="108" t="s">
        <v>18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20">
        <f>P6</f>
        <v>17568</v>
      </c>
      <c r="N7" s="25" t="s">
        <v>19</v>
      </c>
      <c r="O7" s="21"/>
      <c r="P7" s="21"/>
      <c r="Q7" s="21"/>
    </row>
    <row r="8" spans="1:19" s="1" customFormat="1" ht="91.15" customHeight="1" x14ac:dyDescent="0.25">
      <c r="A8" s="109" t="s">
        <v>14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</row>
    <row r="9" spans="1:19" s="1" customFormat="1" ht="15.75" customHeight="1" x14ac:dyDescent="0.25">
      <c r="A9" s="104" t="s">
        <v>17</v>
      </c>
      <c r="B9" s="104"/>
      <c r="C9" s="104"/>
      <c r="D9" s="104"/>
      <c r="E9" s="9"/>
      <c r="F9" s="9"/>
      <c r="G9" s="9"/>
      <c r="H9" s="9"/>
      <c r="I9" s="9"/>
      <c r="J9" s="9"/>
      <c r="K9" s="9"/>
      <c r="L9" s="10"/>
      <c r="M9" s="10"/>
      <c r="N9" s="10"/>
      <c r="O9" s="10"/>
      <c r="P9" s="10"/>
      <c r="Q9" s="10"/>
    </row>
    <row r="10" spans="1:19" ht="15.6" customHeight="1" x14ac:dyDescent="0.25">
      <c r="A10" s="104"/>
      <c r="B10" s="104"/>
      <c r="C10" s="104"/>
      <c r="D10" s="104"/>
      <c r="E10" s="9"/>
      <c r="F10" s="11"/>
      <c r="G10" s="12"/>
      <c r="H10" s="103"/>
      <c r="I10" s="103"/>
      <c r="J10" s="103"/>
      <c r="K10" s="103"/>
      <c r="L10" s="13"/>
      <c r="M10" s="13"/>
      <c r="N10" s="13"/>
      <c r="O10" s="13"/>
      <c r="P10" s="13"/>
      <c r="Q10" s="13"/>
    </row>
    <row r="11" spans="1:19" s="1" customFormat="1" ht="15" customHeight="1" x14ac:dyDescent="0.25">
      <c r="A11" s="14"/>
      <c r="B11" s="14"/>
      <c r="C11" s="14"/>
      <c r="D11" s="14"/>
      <c r="E11" s="9"/>
      <c r="F11" s="11"/>
      <c r="G11" s="12"/>
      <c r="H11" s="15"/>
      <c r="I11" s="15"/>
      <c r="J11" s="15"/>
      <c r="K11" s="105" t="s">
        <v>40</v>
      </c>
      <c r="L11" s="105"/>
      <c r="M11" s="13"/>
      <c r="N11" s="13"/>
      <c r="O11" s="13"/>
      <c r="P11" s="13"/>
      <c r="Q11" s="13"/>
    </row>
    <row r="12" spans="1:19" s="1" customFormat="1" ht="15.75" customHeight="1" x14ac:dyDescent="0.25">
      <c r="A12" s="14"/>
      <c r="B12" s="14"/>
      <c r="C12" s="14"/>
      <c r="D12" s="14"/>
      <c r="E12" s="9"/>
      <c r="F12" s="11"/>
      <c r="G12" s="12"/>
      <c r="H12" s="15"/>
      <c r="I12" s="15"/>
      <c r="J12" s="15"/>
      <c r="K12" s="106" t="s">
        <v>41</v>
      </c>
      <c r="L12" s="106"/>
      <c r="M12" s="13"/>
      <c r="N12" s="13"/>
      <c r="O12" s="13"/>
      <c r="P12" s="13"/>
      <c r="Q12" s="13"/>
    </row>
    <row r="13" spans="1:19" s="1" customFormat="1" ht="15.75" customHeight="1" x14ac:dyDescent="0.25">
      <c r="A13" s="104" t="s">
        <v>16</v>
      </c>
      <c r="B13" s="104"/>
      <c r="C13" s="104"/>
      <c r="D13" s="104"/>
      <c r="E13" s="9"/>
      <c r="F13" s="9"/>
      <c r="G13" s="9"/>
      <c r="H13" s="9"/>
      <c r="I13" s="9"/>
      <c r="J13" s="9"/>
      <c r="K13" s="9"/>
      <c r="L13" s="10"/>
      <c r="M13" s="10"/>
      <c r="N13" s="10"/>
      <c r="O13" s="10"/>
      <c r="P13" s="10"/>
      <c r="Q13" s="10"/>
    </row>
    <row r="14" spans="1:19" s="1" customFormat="1" ht="15.75" customHeight="1" x14ac:dyDescent="0.25">
      <c r="A14" s="104"/>
      <c r="B14" s="104"/>
      <c r="C14" s="104"/>
      <c r="D14" s="104"/>
      <c r="E14" s="9"/>
      <c r="F14" s="11"/>
      <c r="G14" s="12"/>
      <c r="H14" s="103"/>
      <c r="I14" s="103"/>
      <c r="J14" s="103"/>
      <c r="K14" s="103"/>
      <c r="L14" s="13"/>
      <c r="M14" s="13"/>
      <c r="N14" s="13"/>
      <c r="O14" s="13"/>
      <c r="P14" s="13"/>
      <c r="Q14" s="13"/>
    </row>
    <row r="15" spans="1:19" s="1" customFormat="1" ht="15.75" customHeight="1" x14ac:dyDescent="0.25">
      <c r="A15" s="14"/>
      <c r="B15" s="14"/>
      <c r="C15" s="14"/>
      <c r="D15" s="14"/>
      <c r="E15" s="9"/>
      <c r="F15" s="11"/>
      <c r="G15" s="12"/>
      <c r="H15" s="15"/>
      <c r="I15" s="15"/>
      <c r="J15" s="15"/>
      <c r="K15" s="107" t="s">
        <v>42</v>
      </c>
      <c r="L15" s="107"/>
      <c r="M15" s="10"/>
      <c r="N15" s="10"/>
      <c r="O15" s="10"/>
      <c r="P15" s="10"/>
      <c r="Q15" s="10"/>
    </row>
    <row r="16" spans="1:19" s="1" customFormat="1" ht="15.75" x14ac:dyDescent="0.25">
      <c r="A16" s="14"/>
      <c r="B16" s="14"/>
      <c r="C16" s="14"/>
      <c r="D16" s="14"/>
      <c r="E16" s="9"/>
      <c r="F16" s="11"/>
      <c r="G16" s="12"/>
      <c r="H16" s="15"/>
      <c r="I16" s="15"/>
      <c r="J16" s="15"/>
      <c r="K16" s="106" t="s">
        <v>41</v>
      </c>
      <c r="L16" s="106"/>
      <c r="M16" s="10"/>
      <c r="N16" s="10"/>
      <c r="O16" s="10"/>
      <c r="P16" s="10"/>
      <c r="Q16" s="10"/>
    </row>
    <row r="17" spans="1:7" s="1" customFormat="1" x14ac:dyDescent="0.25"/>
    <row r="18" spans="1:7" s="1" customFormat="1" x14ac:dyDescent="0.25"/>
    <row r="19" spans="1:7" s="1" customFormat="1" ht="15.75" x14ac:dyDescent="0.25">
      <c r="A19" s="7"/>
      <c r="B19" s="7"/>
    </row>
    <row r="20" spans="1:7" s="1" customFormat="1" ht="15.75" x14ac:dyDescent="0.25">
      <c r="A20" s="7"/>
      <c r="B20" s="7"/>
      <c r="E20" s="7"/>
      <c r="F20" s="7"/>
      <c r="G20" s="7"/>
    </row>
    <row r="21" spans="1:7" s="1" customFormat="1" ht="15.75" x14ac:dyDescent="0.25">
      <c r="A21" s="7"/>
      <c r="B21" s="7"/>
      <c r="C21" s="7"/>
      <c r="E21" s="7"/>
      <c r="F21" s="7"/>
      <c r="G21" s="7"/>
    </row>
    <row r="22" spans="1:7" s="1" customFormat="1" x14ac:dyDescent="0.25"/>
    <row r="23" spans="1:7" s="1" customFormat="1" x14ac:dyDescent="0.25"/>
    <row r="24" spans="1:7" s="1" customFormat="1" x14ac:dyDescent="0.25"/>
    <row r="25" spans="1:7" s="1" customFormat="1" x14ac:dyDescent="0.25"/>
    <row r="26" spans="1:7" s="1" customFormat="1" x14ac:dyDescent="0.25"/>
    <row r="27" spans="1:7" s="1" customFormat="1" x14ac:dyDescent="0.25"/>
    <row r="28" spans="1:7" s="1" customFormat="1" x14ac:dyDescent="0.25"/>
    <row r="29" spans="1:7" s="1" customFormat="1" x14ac:dyDescent="0.25"/>
    <row r="30" spans="1:7" s="1" customFormat="1" x14ac:dyDescent="0.25"/>
    <row r="31" spans="1:7" s="1" customFormat="1" x14ac:dyDescent="0.25"/>
    <row r="32" spans="1:7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1:16" s="1" customFormat="1" x14ac:dyDescent="0.25"/>
    <row r="338" spans="1:16" s="1" customFormat="1" x14ac:dyDescent="0.25"/>
    <row r="339" spans="1:16" s="1" customFormat="1" x14ac:dyDescent="0.25"/>
    <row r="340" spans="1:16" s="1" customFormat="1" x14ac:dyDescent="0.25"/>
    <row r="341" spans="1:16" s="1" customForma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s="1" customForma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</sheetData>
  <mergeCells count="20">
    <mergeCell ref="L1:M1"/>
    <mergeCell ref="A7:L7"/>
    <mergeCell ref="A8:Q8"/>
    <mergeCell ref="N1:P1"/>
    <mergeCell ref="B2:S2"/>
    <mergeCell ref="A3:A4"/>
    <mergeCell ref="B3:B4"/>
    <mergeCell ref="C3:C4"/>
    <mergeCell ref="D3:D4"/>
    <mergeCell ref="E3:I3"/>
    <mergeCell ref="J3:L3"/>
    <mergeCell ref="M3:P3"/>
    <mergeCell ref="K11:L11"/>
    <mergeCell ref="K12:L12"/>
    <mergeCell ref="K15:L15"/>
    <mergeCell ref="K16:L16"/>
    <mergeCell ref="A9:D10"/>
    <mergeCell ref="H10:K10"/>
    <mergeCell ref="A13:D14"/>
    <mergeCell ref="H14:K14"/>
  </mergeCells>
  <hyperlinks>
    <hyperlink ref="B5" r:id="rId1" display="https://www.gov-zakupki.ru/cody/okpd2/65.12.21"/>
  </hyperlinks>
  <pageMargins left="0" right="0" top="0" bottom="0" header="0.31496062992125984" footer="0.31496062992125984"/>
  <pageSetup paperSize="9" scale="57" fitToHeight="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4"/>
  <sheetViews>
    <sheetView topLeftCell="A4" workbookViewId="0">
      <selection activeCell="H8" sqref="H8:H33"/>
    </sheetView>
  </sheetViews>
  <sheetFormatPr defaultRowHeight="15" x14ac:dyDescent="0.25"/>
  <cols>
    <col min="6" max="7" width="10.85546875" customWidth="1"/>
    <col min="8" max="8" width="13.28515625" customWidth="1"/>
  </cols>
  <sheetData>
    <row r="3" spans="1:16" ht="95.25" customHeight="1" x14ac:dyDescent="0.25">
      <c r="A3" s="41"/>
      <c r="B3" s="41"/>
      <c r="C3" s="41"/>
      <c r="D3" s="33"/>
      <c r="E3" s="34"/>
      <c r="F3" s="34"/>
      <c r="G3" s="35"/>
      <c r="H3" s="36"/>
      <c r="I3" s="36"/>
      <c r="J3" s="37"/>
      <c r="K3" s="38"/>
      <c r="L3" s="38"/>
      <c r="M3" s="39"/>
      <c r="N3" s="40"/>
      <c r="O3" s="39"/>
      <c r="P3" s="39"/>
    </row>
    <row r="7" spans="1:16" x14ac:dyDescent="0.25">
      <c r="F7" t="s">
        <v>23</v>
      </c>
      <c r="G7" t="s">
        <v>24</v>
      </c>
      <c r="H7" t="s">
        <v>25</v>
      </c>
    </row>
    <row r="8" spans="1:16" x14ac:dyDescent="0.25">
      <c r="B8">
        <v>35</v>
      </c>
      <c r="C8">
        <v>88</v>
      </c>
      <c r="D8">
        <v>90</v>
      </c>
      <c r="E8">
        <v>86</v>
      </c>
      <c r="F8" s="42">
        <f>B8*C8</f>
        <v>3080</v>
      </c>
      <c r="G8" s="42">
        <f>B8*D8</f>
        <v>3150</v>
      </c>
      <c r="H8" s="42">
        <f>B8*E8</f>
        <v>3010</v>
      </c>
    </row>
    <row r="9" spans="1:16" x14ac:dyDescent="0.25">
      <c r="B9">
        <v>240</v>
      </c>
      <c r="C9">
        <v>28</v>
      </c>
      <c r="D9">
        <v>30</v>
      </c>
      <c r="E9">
        <v>27</v>
      </c>
      <c r="F9" s="42">
        <f t="shared" ref="F9:F33" si="0">B9*C9</f>
        <v>6720</v>
      </c>
      <c r="G9" s="42">
        <f t="shared" ref="G9:G31" si="1">B9*D9</f>
        <v>7200</v>
      </c>
      <c r="H9" s="42">
        <f t="shared" ref="H9:H31" si="2">B9*E9</f>
        <v>6480</v>
      </c>
    </row>
    <row r="10" spans="1:16" x14ac:dyDescent="0.25">
      <c r="B10">
        <v>250</v>
      </c>
      <c r="C10">
        <v>15</v>
      </c>
      <c r="D10">
        <v>17</v>
      </c>
      <c r="E10">
        <v>14</v>
      </c>
      <c r="F10" s="42">
        <f t="shared" si="0"/>
        <v>3750</v>
      </c>
      <c r="G10" s="42">
        <f t="shared" si="1"/>
        <v>4250</v>
      </c>
      <c r="H10" s="42">
        <f t="shared" si="2"/>
        <v>3500</v>
      </c>
    </row>
    <row r="11" spans="1:16" x14ac:dyDescent="0.25">
      <c r="B11">
        <v>65</v>
      </c>
      <c r="C11">
        <v>57.99</v>
      </c>
      <c r="D11">
        <v>59</v>
      </c>
      <c r="E11">
        <v>57</v>
      </c>
      <c r="F11" s="42">
        <f t="shared" si="0"/>
        <v>3769.35</v>
      </c>
      <c r="G11" s="42">
        <f t="shared" si="1"/>
        <v>3835</v>
      </c>
      <c r="H11" s="42">
        <f t="shared" si="2"/>
        <v>3705</v>
      </c>
    </row>
    <row r="12" spans="1:16" x14ac:dyDescent="0.25">
      <c r="B12">
        <v>141</v>
      </c>
      <c r="C12">
        <v>8</v>
      </c>
      <c r="D12">
        <v>9</v>
      </c>
      <c r="E12">
        <v>7</v>
      </c>
      <c r="F12" s="42">
        <f t="shared" si="0"/>
        <v>1128</v>
      </c>
      <c r="G12" s="42">
        <f t="shared" si="1"/>
        <v>1269</v>
      </c>
      <c r="H12" s="42">
        <f t="shared" si="2"/>
        <v>987</v>
      </c>
    </row>
    <row r="13" spans="1:16" x14ac:dyDescent="0.25">
      <c r="B13">
        <v>21</v>
      </c>
      <c r="C13">
        <v>2000</v>
      </c>
      <c r="D13">
        <v>2030</v>
      </c>
      <c r="E13">
        <v>1950</v>
      </c>
      <c r="F13" s="42">
        <f t="shared" si="0"/>
        <v>42000</v>
      </c>
      <c r="G13" s="42">
        <f t="shared" si="1"/>
        <v>42630</v>
      </c>
      <c r="H13" s="42">
        <f t="shared" si="2"/>
        <v>40950</v>
      </c>
    </row>
    <row r="14" spans="1:16" x14ac:dyDescent="0.25">
      <c r="B14">
        <v>300</v>
      </c>
      <c r="C14">
        <v>45</v>
      </c>
      <c r="D14">
        <v>46</v>
      </c>
      <c r="E14">
        <v>43</v>
      </c>
      <c r="F14" s="42">
        <f t="shared" si="0"/>
        <v>13500</v>
      </c>
      <c r="G14" s="42">
        <f t="shared" si="1"/>
        <v>13800</v>
      </c>
      <c r="H14" s="42">
        <f t="shared" si="2"/>
        <v>12900</v>
      </c>
    </row>
    <row r="15" spans="1:16" x14ac:dyDescent="0.25">
      <c r="B15">
        <v>15</v>
      </c>
      <c r="C15">
        <v>654</v>
      </c>
      <c r="D15">
        <v>657</v>
      </c>
      <c r="E15">
        <v>653</v>
      </c>
      <c r="F15" s="42">
        <f t="shared" si="0"/>
        <v>9810</v>
      </c>
      <c r="G15" s="42">
        <f t="shared" si="1"/>
        <v>9855</v>
      </c>
      <c r="H15" s="42">
        <f t="shared" si="2"/>
        <v>9795</v>
      </c>
    </row>
    <row r="16" spans="1:16" x14ac:dyDescent="0.25">
      <c r="B16">
        <v>15</v>
      </c>
      <c r="C16">
        <v>1061</v>
      </c>
      <c r="D16">
        <v>1070</v>
      </c>
      <c r="E16">
        <v>1030</v>
      </c>
      <c r="F16" s="42">
        <f t="shared" si="0"/>
        <v>15915</v>
      </c>
      <c r="G16" s="42">
        <f t="shared" si="1"/>
        <v>16050</v>
      </c>
      <c r="H16" s="42">
        <f t="shared" si="2"/>
        <v>15450</v>
      </c>
    </row>
    <row r="17" spans="2:8" x14ac:dyDescent="0.25">
      <c r="B17">
        <v>259</v>
      </c>
      <c r="C17">
        <v>589</v>
      </c>
      <c r="D17">
        <v>593.75</v>
      </c>
      <c r="E17">
        <v>580</v>
      </c>
      <c r="F17" s="42">
        <f t="shared" si="0"/>
        <v>152551</v>
      </c>
      <c r="G17" s="42">
        <f t="shared" si="1"/>
        <v>153781.25</v>
      </c>
      <c r="H17" s="42">
        <f t="shared" si="2"/>
        <v>150220</v>
      </c>
    </row>
    <row r="18" spans="2:8" x14ac:dyDescent="0.25">
      <c r="B18">
        <v>32</v>
      </c>
      <c r="C18">
        <v>1300</v>
      </c>
      <c r="D18">
        <v>1310</v>
      </c>
      <c r="E18">
        <v>1270</v>
      </c>
      <c r="F18" s="42">
        <f t="shared" si="0"/>
        <v>41600</v>
      </c>
      <c r="G18" s="42">
        <f t="shared" si="1"/>
        <v>41920</v>
      </c>
      <c r="H18" s="42">
        <f t="shared" si="2"/>
        <v>40640</v>
      </c>
    </row>
    <row r="19" spans="2:8" x14ac:dyDescent="0.25">
      <c r="B19">
        <v>20</v>
      </c>
      <c r="C19">
        <v>220</v>
      </c>
      <c r="D19">
        <v>230</v>
      </c>
      <c r="E19">
        <v>215</v>
      </c>
      <c r="F19" s="42">
        <f t="shared" si="0"/>
        <v>4400</v>
      </c>
      <c r="G19" s="42">
        <f t="shared" si="1"/>
        <v>4600</v>
      </c>
      <c r="H19" s="42">
        <f t="shared" si="2"/>
        <v>4300</v>
      </c>
    </row>
    <row r="20" spans="2:8" x14ac:dyDescent="0.25">
      <c r="B20">
        <v>18</v>
      </c>
      <c r="C20">
        <v>13</v>
      </c>
      <c r="D20">
        <v>12</v>
      </c>
      <c r="E20">
        <v>10</v>
      </c>
      <c r="F20" s="42">
        <f t="shared" si="0"/>
        <v>234</v>
      </c>
      <c r="G20" s="42">
        <f t="shared" si="1"/>
        <v>216</v>
      </c>
      <c r="H20" s="42">
        <f t="shared" si="2"/>
        <v>180</v>
      </c>
    </row>
    <row r="21" spans="2:8" x14ac:dyDescent="0.25">
      <c r="B21">
        <v>15</v>
      </c>
      <c r="C21">
        <v>13</v>
      </c>
      <c r="D21">
        <v>12</v>
      </c>
      <c r="E21">
        <v>10</v>
      </c>
      <c r="F21" s="42">
        <f t="shared" si="0"/>
        <v>195</v>
      </c>
      <c r="G21" s="42">
        <f t="shared" si="1"/>
        <v>180</v>
      </c>
      <c r="H21" s="42">
        <f t="shared" si="2"/>
        <v>150</v>
      </c>
    </row>
    <row r="22" spans="2:8" x14ac:dyDescent="0.25">
      <c r="B22">
        <v>57</v>
      </c>
      <c r="C22">
        <v>13</v>
      </c>
      <c r="D22">
        <v>12</v>
      </c>
      <c r="E22">
        <v>10</v>
      </c>
      <c r="F22" s="42">
        <f t="shared" si="0"/>
        <v>741</v>
      </c>
      <c r="G22" s="42">
        <f t="shared" si="1"/>
        <v>684</v>
      </c>
      <c r="H22" s="42">
        <f t="shared" si="2"/>
        <v>570</v>
      </c>
    </row>
    <row r="23" spans="2:8" x14ac:dyDescent="0.25">
      <c r="B23">
        <v>109</v>
      </c>
      <c r="C23">
        <v>60</v>
      </c>
      <c r="D23">
        <v>62</v>
      </c>
      <c r="E23">
        <v>58</v>
      </c>
      <c r="F23" s="42">
        <f t="shared" si="0"/>
        <v>6540</v>
      </c>
      <c r="G23" s="42">
        <f t="shared" si="1"/>
        <v>6758</v>
      </c>
      <c r="H23" s="42">
        <f t="shared" si="2"/>
        <v>6322</v>
      </c>
    </row>
    <row r="24" spans="2:8" x14ac:dyDescent="0.25">
      <c r="B24">
        <v>64</v>
      </c>
      <c r="C24">
        <v>11</v>
      </c>
      <c r="D24">
        <v>12</v>
      </c>
      <c r="E24">
        <v>10</v>
      </c>
      <c r="F24" s="42">
        <f t="shared" si="0"/>
        <v>704</v>
      </c>
      <c r="G24" s="42">
        <f t="shared" si="1"/>
        <v>768</v>
      </c>
      <c r="H24" s="42">
        <f t="shared" si="2"/>
        <v>640</v>
      </c>
    </row>
    <row r="25" spans="2:8" x14ac:dyDescent="0.25">
      <c r="B25">
        <v>20</v>
      </c>
      <c r="C25">
        <v>180</v>
      </c>
      <c r="D25">
        <v>183</v>
      </c>
      <c r="E25">
        <v>178</v>
      </c>
      <c r="F25" s="42">
        <f t="shared" si="0"/>
        <v>3600</v>
      </c>
      <c r="G25" s="42">
        <f t="shared" si="1"/>
        <v>3660</v>
      </c>
      <c r="H25" s="42">
        <f t="shared" si="2"/>
        <v>3560</v>
      </c>
    </row>
    <row r="26" spans="2:8" x14ac:dyDescent="0.25">
      <c r="B26">
        <v>15</v>
      </c>
      <c r="C26">
        <v>150.01</v>
      </c>
      <c r="D26">
        <v>152.01</v>
      </c>
      <c r="E26">
        <v>148.01</v>
      </c>
      <c r="F26" s="42">
        <f t="shared" si="0"/>
        <v>2250.1499999999996</v>
      </c>
      <c r="G26" s="42">
        <f t="shared" si="1"/>
        <v>2280.1499999999996</v>
      </c>
      <c r="H26" s="42">
        <f t="shared" si="2"/>
        <v>2220.1499999999996</v>
      </c>
    </row>
    <row r="27" spans="2:8" x14ac:dyDescent="0.25">
      <c r="B27">
        <v>48</v>
      </c>
      <c r="C27">
        <v>355</v>
      </c>
      <c r="D27">
        <v>360</v>
      </c>
      <c r="E27">
        <v>350</v>
      </c>
      <c r="F27" s="42">
        <f t="shared" si="0"/>
        <v>17040</v>
      </c>
      <c r="G27" s="42">
        <f t="shared" si="1"/>
        <v>17280</v>
      </c>
      <c r="H27" s="42">
        <f t="shared" si="2"/>
        <v>16800</v>
      </c>
    </row>
    <row r="28" spans="2:8" x14ac:dyDescent="0.25">
      <c r="B28">
        <v>50</v>
      </c>
      <c r="C28">
        <v>33</v>
      </c>
      <c r="D28">
        <v>30</v>
      </c>
      <c r="E28">
        <v>29</v>
      </c>
      <c r="F28" s="42">
        <f t="shared" si="0"/>
        <v>1650</v>
      </c>
      <c r="G28" s="42">
        <f t="shared" si="1"/>
        <v>1500</v>
      </c>
      <c r="H28" s="42">
        <f t="shared" si="2"/>
        <v>1450</v>
      </c>
    </row>
    <row r="29" spans="2:8" x14ac:dyDescent="0.25">
      <c r="B29">
        <v>29</v>
      </c>
      <c r="C29">
        <v>230</v>
      </c>
      <c r="D29">
        <v>228</v>
      </c>
      <c r="E29">
        <v>225</v>
      </c>
      <c r="F29" s="42">
        <f t="shared" si="0"/>
        <v>6670</v>
      </c>
      <c r="G29" s="42">
        <f t="shared" si="1"/>
        <v>6612</v>
      </c>
      <c r="H29" s="42">
        <f t="shared" si="2"/>
        <v>6525</v>
      </c>
    </row>
    <row r="30" spans="2:8" x14ac:dyDescent="0.25">
      <c r="B30">
        <v>11</v>
      </c>
      <c r="C30">
        <v>100</v>
      </c>
      <c r="D30">
        <v>97</v>
      </c>
      <c r="E30">
        <v>96</v>
      </c>
      <c r="F30" s="42">
        <f t="shared" si="0"/>
        <v>1100</v>
      </c>
      <c r="G30" s="42">
        <f t="shared" si="1"/>
        <v>1067</v>
      </c>
      <c r="H30" s="42">
        <f t="shared" si="2"/>
        <v>1056</v>
      </c>
    </row>
    <row r="31" spans="2:8" x14ac:dyDescent="0.25">
      <c r="B31">
        <v>19</v>
      </c>
      <c r="C31">
        <v>220</v>
      </c>
      <c r="D31">
        <v>215</v>
      </c>
      <c r="E31">
        <v>214</v>
      </c>
      <c r="F31" s="42">
        <f t="shared" si="0"/>
        <v>4180</v>
      </c>
      <c r="G31" s="42">
        <f t="shared" si="1"/>
        <v>4085</v>
      </c>
      <c r="H31" s="42">
        <f t="shared" si="2"/>
        <v>4066</v>
      </c>
    </row>
    <row r="32" spans="2:8" x14ac:dyDescent="0.25">
      <c r="B32">
        <v>47</v>
      </c>
      <c r="C32">
        <v>23.99</v>
      </c>
      <c r="D32">
        <v>24.98</v>
      </c>
      <c r="E32">
        <v>20.010000000000002</v>
      </c>
      <c r="F32" s="42">
        <f>B32*C32</f>
        <v>1127.53</v>
      </c>
      <c r="G32" s="42">
        <f>B32*D32</f>
        <v>1174.06</v>
      </c>
      <c r="H32" s="42">
        <f>B32*E32</f>
        <v>940.47</v>
      </c>
    </row>
    <row r="33" spans="2:8" x14ac:dyDescent="0.25">
      <c r="B33">
        <v>20</v>
      </c>
      <c r="C33">
        <v>151</v>
      </c>
      <c r="D33">
        <v>152</v>
      </c>
      <c r="E33">
        <v>150</v>
      </c>
      <c r="F33">
        <f t="shared" si="0"/>
        <v>3020</v>
      </c>
      <c r="G33" s="42">
        <f>B33*D33</f>
        <v>3040</v>
      </c>
      <c r="H33" s="42">
        <f>E33*B33</f>
        <v>3000</v>
      </c>
    </row>
    <row r="34" spans="2:8" x14ac:dyDescent="0.25">
      <c r="F34" s="42">
        <f>SUM(F8:F33)</f>
        <v>347275.03</v>
      </c>
      <c r="G34" s="42">
        <f>SUM(G8:G33)</f>
        <v>351644.46</v>
      </c>
      <c r="H34" s="42">
        <f>SUM(H8:H33)</f>
        <v>339416.62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</cp:lastModifiedBy>
  <cp:lastPrinted>2025-06-20T11:16:23Z</cp:lastPrinted>
  <dcterms:created xsi:type="dcterms:W3CDTF">2014-04-01T09:50:37Z</dcterms:created>
  <dcterms:modified xsi:type="dcterms:W3CDTF">2026-06-10T10:01:06Z</dcterms:modified>
</cp:coreProperties>
</file>