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6440"/>
  </bookViews>
  <sheets>
    <sheet name="НМЦК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9" l="1"/>
  <c r="H23" i="9"/>
  <c r="G23" i="9"/>
  <c r="Q25" i="9" s="1"/>
  <c r="J20" i="9" l="1"/>
  <c r="K20" i="9" s="1"/>
  <c r="L20" i="9" s="1"/>
  <c r="O20" i="9" l="1"/>
  <c r="P20" i="9" s="1"/>
  <c r="Q20" i="9" s="1"/>
  <c r="Q24" i="9" s="1"/>
  <c r="N20" i="9"/>
  <c r="M20" i="9"/>
</calcChain>
</file>

<file path=xl/sharedStrings.xml><?xml version="1.0" encoding="utf-8"?>
<sst xmlns="http://schemas.openxmlformats.org/spreadsheetml/2006/main" count="37" uniqueCount="36">
  <si>
    <t>№ п/п</t>
  </si>
  <si>
    <t>Ед. измерения</t>
  </si>
  <si>
    <t>Количество</t>
  </si>
  <si>
    <t>Однородность совокупности значений выявленных цен, используемых в расчетае Н(М)ЦК,ЦКЕП</t>
  </si>
  <si>
    <t>Н(М)Ц, ЦКЕП, определяемая методом сопоставимых рыночных цен (анализ рынка)</t>
  </si>
  <si>
    <t>Средняя арифметическая цена за единицу      &lt;Ц&gt;</t>
  </si>
  <si>
    <t>Среднее квадратичное отклонение</t>
  </si>
  <si>
    <t>Коэфицент вариации цен V (%) ,(не должен превышать 33%)</t>
  </si>
  <si>
    <t>Цена за единицу измерения. (руб)</t>
  </si>
  <si>
    <t>Цена за единицу изм. С округлением (вниз) до сотых долей после запятой (руб)</t>
  </si>
  <si>
    <t>Н(М)ЦК,ЦКЕП контракта с учетом округления цены за единицу (руб)</t>
  </si>
  <si>
    <t>Информация о ценовых предложениях полученных в ходе мониторинга рынка</t>
  </si>
  <si>
    <t xml:space="preserve">Основные характеристики объекта закупки   </t>
  </si>
  <si>
    <t xml:space="preserve">Используемый метод определения НМЦК с обоснованием:      </t>
  </si>
  <si>
    <t xml:space="preserve">Метод сопоставимых рыночных цен (анализа рынка)                                                                          </t>
  </si>
  <si>
    <t>Основные характеристики объекта закупки. Указаны в техническом задании(описании объекта закупки)</t>
  </si>
  <si>
    <t>Наименование товара / работ / услуг</t>
  </si>
  <si>
    <t>ОКПД 2</t>
  </si>
  <si>
    <t xml:space="preserve">Метод сопоставимых рыночных цен (анализа рынка) выбран в соответствии с ч.6 ст.22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и п.3.21 Приказа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особенностей отпределения НМЦК, установленных ПП № 1875 от 23.12.2024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    </t>
  </si>
  <si>
    <t xml:space="preserve">Источник цены №1 </t>
  </si>
  <si>
    <t>Источник цены №2</t>
  </si>
  <si>
    <t xml:space="preserve">Источник цены №3 </t>
  </si>
  <si>
    <t>В результате проведенного расчета среднерыночная цена составила</t>
  </si>
  <si>
    <t xml:space="preserve"> Российский рубль</t>
  </si>
  <si>
    <t xml:space="preserve">Сведения о валюте, используемой для формирования цены государственного контракта и расчетов с поставщиками (исполнителями, подрядчиками) </t>
  </si>
  <si>
    <t>Не применяется</t>
  </si>
  <si>
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государственного контракта </t>
  </si>
  <si>
    <t>Обоснование закупки с единственным поставщиком (подрядчиком, исполнителем)</t>
  </si>
  <si>
    <t>Закупка в соответствии с п. 5 ч. 1 ст. 93 Федерального закона о"О контрактной системе в сфере закупок товаров, работ, услуг для обеспечения государственных и муниципальных нужд"                                     от 05.04.2013 N 44-ФЗ</t>
  </si>
  <si>
    <t>Обоснование цены Контракта, заключаемого с единственным поставщиком (подрядчиком, исполнителем)</t>
  </si>
  <si>
    <t>В связи с проведением закупки у единственного поставщика и с целью недопущения необоснованных трат, цена за единицу установлена заказчиком исходя из минимальной  цены по минимальному ценовому коммерческому предложению (Письмо Минэкономразвития России от 26.10.2015 № ОГ-Д28-13651)</t>
  </si>
  <si>
    <t>Итого</t>
  </si>
  <si>
    <t>усл.ед.</t>
  </si>
  <si>
    <t>Выполнение работ по поиску протечек трубопровода Ду 700 мм, охлаждения ускорителя в районе энергокорпуса экспериментального комплекса, строение №8, находящего по адресу: г. Москва, г. Троицк, ул. Физическая, дом 27, стр. 13</t>
  </si>
  <si>
    <t>43.22.11.150</t>
  </si>
  <si>
    <t>Исполнитель: Начальник контрактной службы                                                                                                                                                            Сторожева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</si>
</sst>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0000"/>
    <numFmt numFmtId="166" formatCode="#,##0.00_₽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7" fillId="0" borderId="0" xfId="0" applyFont="1"/>
    <xf numFmtId="0" fontId="8" fillId="0" borderId="0" xfId="0" applyFont="1" applyFill="1"/>
    <xf numFmtId="0" fontId="7" fillId="0" borderId="0" xfId="0" applyFont="1" applyBorder="1"/>
    <xf numFmtId="0" fontId="9" fillId="0" borderId="0" xfId="0" applyFont="1" applyBorder="1"/>
    <xf numFmtId="0" fontId="8" fillId="0" borderId="0" xfId="0" applyFont="1" applyFill="1" applyBorder="1"/>
    <xf numFmtId="0" fontId="7" fillId="0" borderId="0" xfId="0" applyFont="1" applyFill="1"/>
    <xf numFmtId="164" fontId="4" fillId="0" borderId="11" xfId="1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164" fontId="4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justify"/>
    </xf>
    <xf numFmtId="0" fontId="5" fillId="0" borderId="0" xfId="0" applyFont="1" applyAlignment="1">
      <alignment horizontal="center"/>
    </xf>
    <xf numFmtId="0" fontId="11" fillId="0" borderId="0" xfId="0" applyFont="1" applyFill="1"/>
    <xf numFmtId="0" fontId="11" fillId="0" borderId="1" xfId="0" applyFont="1" applyFill="1" applyBorder="1"/>
    <xf numFmtId="0" fontId="4" fillId="0" borderId="2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0" fontId="12" fillId="0" borderId="3" xfId="0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/>
    </xf>
    <xf numFmtId="166" fontId="4" fillId="0" borderId="9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/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/>
    <xf numFmtId="0" fontId="11" fillId="0" borderId="0" xfId="0" applyFont="1"/>
    <xf numFmtId="0" fontId="2" fillId="0" borderId="0" xfId="0" applyFont="1" applyFill="1"/>
    <xf numFmtId="4" fontId="11" fillId="0" borderId="2" xfId="0" applyNumberFormat="1" applyFont="1" applyFill="1" applyBorder="1"/>
    <xf numFmtId="4" fontId="5" fillId="0" borderId="2" xfId="0" applyNumberFormat="1" applyFont="1" applyFill="1" applyBorder="1"/>
    <xf numFmtId="0" fontId="15" fillId="0" borderId="0" xfId="0" applyFont="1"/>
    <xf numFmtId="0" fontId="16" fillId="0" borderId="0" xfId="0" applyFont="1" applyAlignment="1">
      <alignment horizontal="center"/>
    </xf>
    <xf numFmtId="2" fontId="12" fillId="0" borderId="2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vertical="center"/>
    </xf>
    <xf numFmtId="164" fontId="4" fillId="0" borderId="10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4" fontId="2" fillId="0" borderId="0" xfId="0" applyNumberFormat="1" applyFont="1" applyFill="1"/>
    <xf numFmtId="0" fontId="10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2" borderId="0" xfId="0" applyFont="1" applyFill="1" applyAlignment="1">
      <alignment horizont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11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NumberFormat="1" applyFont="1" applyBorder="1" applyAlignment="1">
      <alignment horizontal="left" vertical="top" wrapText="1"/>
    </xf>
    <xf numFmtId="0" fontId="11" fillId="0" borderId="6" xfId="0" applyNumberFormat="1" applyFont="1" applyBorder="1" applyAlignment="1">
      <alignment horizontal="left" vertical="top" wrapText="1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textRotation="90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left"/>
    </xf>
    <xf numFmtId="165" fontId="4" fillId="0" borderId="5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165" fontId="4" fillId="0" borderId="11" xfId="1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228600</xdr:colOff>
          <xdr:row>17</xdr:row>
          <xdr:rowOff>447675</xdr:rowOff>
        </xdr:from>
        <xdr:to>
          <xdr:col>14</xdr:col>
          <xdr:colOff>0</xdr:colOff>
          <xdr:row>18</xdr:row>
          <xdr:rowOff>266700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314325</xdr:colOff>
          <xdr:row>18</xdr:row>
          <xdr:rowOff>200025</xdr:rowOff>
        </xdr:from>
        <xdr:to>
          <xdr:col>13</xdr:col>
          <xdr:colOff>0</xdr:colOff>
          <xdr:row>18</xdr:row>
          <xdr:rowOff>542925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57150</xdr:colOff>
          <xdr:row>18</xdr:row>
          <xdr:rowOff>95250</xdr:rowOff>
        </xdr:from>
        <xdr:to>
          <xdr:col>12</xdr:col>
          <xdr:colOff>0</xdr:colOff>
          <xdr:row>18</xdr:row>
          <xdr:rowOff>685800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31"/>
  <sheetViews>
    <sheetView tabSelected="1" topLeftCell="B8" zoomScale="70" zoomScaleNormal="70" workbookViewId="0">
      <selection activeCell="H35" sqref="H35"/>
    </sheetView>
  </sheetViews>
  <sheetFormatPr defaultColWidth="9.140625" defaultRowHeight="15" x14ac:dyDescent="0.25"/>
  <cols>
    <col min="1" max="1" width="9.140625" style="1" hidden="1" customWidth="1"/>
    <col min="2" max="2" width="5.85546875" style="1" customWidth="1"/>
    <col min="3" max="3" width="39.42578125" style="1" customWidth="1"/>
    <col min="4" max="4" width="19.140625" style="1" customWidth="1"/>
    <col min="5" max="6" width="8.7109375" style="1" customWidth="1"/>
    <col min="7" max="7" width="14.42578125" style="1" customWidth="1"/>
    <col min="8" max="8" width="15.7109375" style="1" customWidth="1"/>
    <col min="9" max="9" width="13.7109375" style="1" customWidth="1"/>
    <col min="10" max="10" width="16.28515625" style="1" customWidth="1"/>
    <col min="11" max="11" width="11.28515625" style="1" customWidth="1"/>
    <col min="12" max="12" width="16.28515625" style="1" customWidth="1"/>
    <col min="13" max="13" width="19" style="1" customWidth="1"/>
    <col min="14" max="14" width="25.5703125" style="1" customWidth="1"/>
    <col min="15" max="15" width="15.42578125" style="1" customWidth="1"/>
    <col min="16" max="16" width="16.28515625" style="1" customWidth="1"/>
    <col min="17" max="17" width="15.85546875" style="1" customWidth="1"/>
    <col min="18" max="26" width="9.140625" style="3"/>
    <col min="27" max="16384" width="9.140625" style="1"/>
  </cols>
  <sheetData>
    <row r="1" spans="1:26" ht="25.5" customHeight="1" x14ac:dyDescent="0.3">
      <c r="A1" s="36"/>
      <c r="B1" s="46" t="s">
        <v>27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6" ht="14.25" customHeight="1" x14ac:dyDescent="0.25">
      <c r="A2" s="78" t="s">
        <v>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ht="21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ht="35.25" hidden="1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26" ht="44.25" customHeight="1" x14ac:dyDescent="0.3">
      <c r="A5" s="37"/>
      <c r="B5" s="71" t="s">
        <v>28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6" ht="15" customHeight="1" x14ac:dyDescent="0.25">
      <c r="A6" s="47" t="s">
        <v>29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26" ht="15" customHeight="1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26" ht="12" customHeight="1" x14ac:dyDescent="0.3">
      <c r="A8" s="14"/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26" ht="15" hidden="1" customHeight="1" x14ac:dyDescent="0.3">
      <c r="A9" s="14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1:26" ht="15" hidden="1" customHeight="1" x14ac:dyDescent="0.3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26" ht="18" customHeight="1" x14ac:dyDescent="0.3">
      <c r="A11" s="14"/>
      <c r="B11" s="50" t="s">
        <v>12</v>
      </c>
      <c r="C11" s="50"/>
      <c r="D11" s="50"/>
      <c r="E11" s="50"/>
      <c r="F11" s="50"/>
      <c r="G11" s="50"/>
      <c r="H11" s="50"/>
      <c r="I11" s="50"/>
      <c r="J11" s="50"/>
      <c r="K11" s="51" t="s">
        <v>15</v>
      </c>
      <c r="L11" s="51"/>
      <c r="M11" s="51"/>
      <c r="N11" s="51"/>
      <c r="O11" s="51"/>
      <c r="P11" s="51"/>
      <c r="Q11" s="51"/>
      <c r="R11" s="4"/>
      <c r="S11" s="4"/>
      <c r="T11" s="4"/>
      <c r="U11" s="4"/>
      <c r="V11" s="4"/>
      <c r="W11" s="4"/>
      <c r="X11" s="4"/>
      <c r="Y11" s="4"/>
      <c r="Z11" s="4"/>
    </row>
    <row r="12" spans="1:26" ht="17.25" customHeight="1" x14ac:dyDescent="0.3">
      <c r="A12" s="14"/>
      <c r="B12" s="50" t="s">
        <v>13</v>
      </c>
      <c r="C12" s="50"/>
      <c r="D12" s="50"/>
      <c r="E12" s="50"/>
      <c r="F12" s="50"/>
      <c r="G12" s="50"/>
      <c r="H12" s="50"/>
      <c r="I12" s="50"/>
      <c r="J12" s="50"/>
      <c r="K12" s="52" t="s">
        <v>14</v>
      </c>
      <c r="L12" s="52"/>
      <c r="M12" s="52"/>
      <c r="N12" s="52"/>
      <c r="O12" s="52"/>
      <c r="P12" s="52"/>
      <c r="Q12" s="52"/>
      <c r="R12" s="4"/>
      <c r="S12" s="4"/>
      <c r="T12" s="4"/>
      <c r="U12" s="4"/>
      <c r="V12" s="4"/>
      <c r="W12" s="4"/>
      <c r="X12" s="4"/>
      <c r="Y12" s="4"/>
      <c r="Z12" s="4"/>
    </row>
    <row r="13" spans="1:26" ht="81" customHeight="1" x14ac:dyDescent="0.3">
      <c r="A13" s="14"/>
      <c r="B13" s="50"/>
      <c r="C13" s="50"/>
      <c r="D13" s="50"/>
      <c r="E13" s="50"/>
      <c r="F13" s="50"/>
      <c r="G13" s="50"/>
      <c r="H13" s="50"/>
      <c r="I13" s="50"/>
      <c r="J13" s="50"/>
      <c r="K13" s="53" t="s">
        <v>18</v>
      </c>
      <c r="L13" s="54"/>
      <c r="M13" s="54"/>
      <c r="N13" s="54"/>
      <c r="O13" s="54"/>
      <c r="P13" s="54"/>
      <c r="Q13" s="55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 x14ac:dyDescent="0.3">
      <c r="A14" s="16"/>
      <c r="B14" s="56" t="s">
        <v>24</v>
      </c>
      <c r="C14" s="57"/>
      <c r="D14" s="57"/>
      <c r="E14" s="57"/>
      <c r="F14" s="57"/>
      <c r="G14" s="57"/>
      <c r="H14" s="57"/>
      <c r="I14" s="57"/>
      <c r="J14" s="58"/>
      <c r="K14" s="53" t="s">
        <v>23</v>
      </c>
      <c r="L14" s="54"/>
      <c r="M14" s="54"/>
      <c r="N14" s="54"/>
      <c r="O14" s="54"/>
      <c r="P14" s="54"/>
      <c r="Q14" s="55"/>
      <c r="R14" s="4"/>
      <c r="S14" s="4"/>
      <c r="T14" s="4"/>
      <c r="U14" s="4"/>
      <c r="V14" s="4"/>
      <c r="W14" s="4"/>
      <c r="X14" s="4"/>
      <c r="Y14" s="4"/>
      <c r="Z14" s="4"/>
    </row>
    <row r="15" spans="1:26" ht="33.75" customHeight="1" x14ac:dyDescent="0.3">
      <c r="A15" s="16"/>
      <c r="B15" s="56" t="s">
        <v>26</v>
      </c>
      <c r="C15" s="57"/>
      <c r="D15" s="57"/>
      <c r="E15" s="57"/>
      <c r="F15" s="57"/>
      <c r="G15" s="57"/>
      <c r="H15" s="57"/>
      <c r="I15" s="57"/>
      <c r="J15" s="58"/>
      <c r="K15" s="53" t="s">
        <v>25</v>
      </c>
      <c r="L15" s="54"/>
      <c r="M15" s="54"/>
      <c r="N15" s="54"/>
      <c r="O15" s="54"/>
      <c r="P15" s="54"/>
      <c r="Q15" s="55"/>
      <c r="R15" s="4"/>
      <c r="S15" s="4"/>
      <c r="T15" s="4"/>
      <c r="U15" s="4"/>
      <c r="V15" s="4"/>
      <c r="W15" s="4"/>
      <c r="X15" s="4"/>
      <c r="Y15" s="4"/>
      <c r="Z15" s="4"/>
    </row>
    <row r="16" spans="1:26" s="6" customFormat="1" ht="33" customHeight="1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6" customFormat="1" ht="63.75" customHeight="1" x14ac:dyDescent="0.25">
      <c r="B17" s="61" t="s">
        <v>0</v>
      </c>
      <c r="C17" s="61" t="s">
        <v>16</v>
      </c>
      <c r="D17" s="62" t="s">
        <v>17</v>
      </c>
      <c r="E17" s="65" t="s">
        <v>1</v>
      </c>
      <c r="F17" s="65" t="s">
        <v>2</v>
      </c>
      <c r="G17" s="61" t="s">
        <v>11</v>
      </c>
      <c r="H17" s="61"/>
      <c r="I17" s="61"/>
      <c r="J17" s="66" t="s">
        <v>3</v>
      </c>
      <c r="K17" s="67"/>
      <c r="L17" s="67"/>
      <c r="M17" s="68"/>
      <c r="N17" s="66" t="s">
        <v>4</v>
      </c>
      <c r="O17" s="67"/>
      <c r="P17" s="67"/>
      <c r="Q17" s="68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6" customFormat="1" ht="60" customHeight="1" x14ac:dyDescent="0.25">
      <c r="B18" s="61"/>
      <c r="C18" s="61"/>
      <c r="D18" s="63"/>
      <c r="E18" s="65"/>
      <c r="F18" s="65"/>
      <c r="G18" s="65" t="s">
        <v>19</v>
      </c>
      <c r="H18" s="65" t="s">
        <v>20</v>
      </c>
      <c r="I18" s="65" t="s">
        <v>21</v>
      </c>
      <c r="J18" s="69" t="s">
        <v>5</v>
      </c>
      <c r="K18" s="69" t="s">
        <v>6</v>
      </c>
      <c r="L18" s="77"/>
      <c r="M18" s="39" t="s">
        <v>7</v>
      </c>
      <c r="N18" s="63"/>
      <c r="O18" s="69" t="s">
        <v>8</v>
      </c>
      <c r="P18" s="69" t="s">
        <v>9</v>
      </c>
      <c r="Q18" s="61" t="s">
        <v>10</v>
      </c>
      <c r="R18" s="12"/>
      <c r="S18" s="12"/>
      <c r="T18" s="12"/>
      <c r="U18" s="12"/>
      <c r="V18" s="12"/>
      <c r="W18" s="12"/>
      <c r="X18" s="12"/>
      <c r="Y18" s="12"/>
      <c r="Z18" s="12"/>
    </row>
    <row r="19" spans="1:26" s="6" customFormat="1" ht="58.5" customHeight="1" x14ac:dyDescent="0.25">
      <c r="B19" s="61"/>
      <c r="C19" s="61"/>
      <c r="D19" s="64"/>
      <c r="E19" s="65"/>
      <c r="F19" s="65"/>
      <c r="G19" s="65"/>
      <c r="H19" s="65"/>
      <c r="I19" s="65"/>
      <c r="J19" s="70"/>
      <c r="K19" s="70"/>
      <c r="L19" s="76"/>
      <c r="M19" s="18"/>
      <c r="N19" s="64"/>
      <c r="O19" s="70"/>
      <c r="P19" s="70"/>
      <c r="Q19" s="61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6" customFormat="1" ht="124.5" customHeight="1" x14ac:dyDescent="0.25">
      <c r="B20" s="19">
        <v>1</v>
      </c>
      <c r="C20" s="20" t="s">
        <v>33</v>
      </c>
      <c r="D20" s="21" t="s">
        <v>34</v>
      </c>
      <c r="E20" s="22" t="s">
        <v>32</v>
      </c>
      <c r="F20" s="38">
        <v>1</v>
      </c>
      <c r="G20" s="24">
        <v>360000</v>
      </c>
      <c r="H20" s="25">
        <v>377000</v>
      </c>
      <c r="I20" s="25">
        <v>369000</v>
      </c>
      <c r="J20" s="7">
        <f>(I20+H20+G20)/3</f>
        <v>368666.66666666669</v>
      </c>
      <c r="K20" s="8">
        <f>DEVSQ(J20:J20,G20,I20,H20)/2</f>
        <v>72333333.333333343</v>
      </c>
      <c r="L20" s="41">
        <f>SQRT(K20)</f>
        <v>8504.9005481153836</v>
      </c>
      <c r="M20" s="73">
        <f>L20/J20*100</f>
        <v>2.3069350492175542</v>
      </c>
      <c r="N20" s="11">
        <f>F20*J20</f>
        <v>368666.66666666669</v>
      </c>
      <c r="O20" s="9">
        <f>J20</f>
        <v>368666.66666666669</v>
      </c>
      <c r="P20" s="11">
        <f>ROUND(O20,2)</f>
        <v>368666.67</v>
      </c>
      <c r="Q20" s="26">
        <f>P20*F20</f>
        <v>368666.67</v>
      </c>
      <c r="R20" s="12"/>
      <c r="S20" s="12"/>
      <c r="T20" s="12"/>
      <c r="U20" s="12"/>
      <c r="V20" s="12"/>
      <c r="W20" s="12"/>
      <c r="X20" s="12"/>
      <c r="Y20" s="12"/>
      <c r="Z20" s="12"/>
    </row>
    <row r="21" spans="1:26" s="6" customFormat="1" ht="123" hidden="1" customHeight="1" x14ac:dyDescent="0.25">
      <c r="B21" s="40">
        <v>2</v>
      </c>
      <c r="C21" s="20"/>
      <c r="D21" s="21"/>
      <c r="E21" s="22"/>
      <c r="F21" s="38"/>
      <c r="G21" s="24"/>
      <c r="H21" s="24"/>
      <c r="I21" s="24"/>
      <c r="J21" s="7"/>
      <c r="K21" s="8"/>
      <c r="L21" s="42"/>
      <c r="M21" s="74"/>
      <c r="N21" s="11"/>
      <c r="O21" s="9"/>
      <c r="P21" s="11"/>
      <c r="Q21" s="26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6" customFormat="1" ht="104.25" hidden="1" customHeight="1" x14ac:dyDescent="0.25">
      <c r="B22" s="40">
        <v>3</v>
      </c>
      <c r="C22" s="20"/>
      <c r="D22" s="21"/>
      <c r="E22" s="22"/>
      <c r="F22" s="38"/>
      <c r="G22" s="24"/>
      <c r="H22" s="24"/>
      <c r="I22" s="24"/>
      <c r="J22" s="7"/>
      <c r="K22" s="8"/>
      <c r="L22" s="43"/>
      <c r="M22" s="75"/>
      <c r="N22" s="11"/>
      <c r="O22" s="9"/>
      <c r="P22" s="11"/>
      <c r="Q22" s="26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6" customFormat="1" ht="24" customHeight="1" x14ac:dyDescent="0.25">
      <c r="B23" s="19"/>
      <c r="C23" s="27" t="s">
        <v>31</v>
      </c>
      <c r="D23" s="21"/>
      <c r="E23" s="22"/>
      <c r="F23" s="23"/>
      <c r="G23" s="24">
        <f>F20*G20+F21*G21+F22*G22</f>
        <v>360000</v>
      </c>
      <c r="H23" s="24">
        <f>H20*F20+H21*F21+H22*F22</f>
        <v>377000</v>
      </c>
      <c r="I23" s="24">
        <f>I20*F20+I21*F21+I22*F22</f>
        <v>369000</v>
      </c>
      <c r="J23" s="13"/>
      <c r="K23" s="8"/>
      <c r="L23" s="9"/>
      <c r="M23" s="10"/>
      <c r="N23" s="11"/>
      <c r="O23" s="9"/>
      <c r="P23" s="11"/>
      <c r="Q23" s="28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2" customFormat="1" ht="39" customHeight="1" x14ac:dyDescent="0.25">
      <c r="B24" s="72" t="s">
        <v>22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34">
        <f>SUM(Q20:Q23)</f>
        <v>368666.67</v>
      </c>
      <c r="R24" s="5"/>
      <c r="S24" s="5"/>
      <c r="T24" s="5"/>
      <c r="U24" s="5"/>
      <c r="V24" s="5"/>
      <c r="W24" s="5"/>
      <c r="X24" s="5"/>
      <c r="Y24" s="5"/>
      <c r="Z24" s="5"/>
    </row>
    <row r="25" spans="1:26" s="2" customFormat="1" ht="44.25" customHeight="1" x14ac:dyDescent="0.3">
      <c r="B25" s="60" t="s">
        <v>30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35">
        <f>G23</f>
        <v>360000</v>
      </c>
      <c r="R25" s="5"/>
      <c r="S25" s="5"/>
      <c r="T25" s="5"/>
      <c r="U25" s="5"/>
      <c r="V25" s="5"/>
      <c r="W25" s="5"/>
      <c r="X25" s="5"/>
      <c r="Y25" s="5"/>
      <c r="Z25" s="5"/>
    </row>
    <row r="26" spans="1:26" s="6" customFormat="1" ht="63" customHeight="1" x14ac:dyDescent="0.3">
      <c r="A26" s="15"/>
      <c r="B26" s="17"/>
      <c r="C26" s="17"/>
      <c r="D26" s="17"/>
      <c r="E26" s="29"/>
      <c r="F26" s="29"/>
      <c r="G26" s="29"/>
      <c r="H26" s="29"/>
      <c r="I26" s="29"/>
      <c r="J26" s="30"/>
      <c r="K26" s="30"/>
      <c r="L26" s="59"/>
      <c r="M26" s="59"/>
      <c r="N26" s="17"/>
      <c r="O26" s="17"/>
      <c r="P26" s="17"/>
      <c r="Q26" s="17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6" customFormat="1" ht="71.25" customHeight="1" x14ac:dyDescent="0.25">
      <c r="B27" s="17"/>
      <c r="C27" s="45" t="s">
        <v>35</v>
      </c>
      <c r="D27" s="45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1"/>
      <c r="Q27" s="17"/>
      <c r="R27" s="12"/>
      <c r="S27" s="12"/>
      <c r="T27" s="12"/>
      <c r="U27" s="12"/>
      <c r="V27" s="12"/>
      <c r="W27" s="12"/>
      <c r="X27" s="12"/>
      <c r="Y27" s="12"/>
      <c r="Z27" s="12"/>
    </row>
    <row r="28" spans="1:26" s="6" customFormat="1" ht="21" customHeight="1" x14ac:dyDescent="0.3">
      <c r="B28" s="17"/>
      <c r="C28" s="33"/>
      <c r="D28" s="44">
        <v>46262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2"/>
      <c r="S28" s="12"/>
      <c r="T28" s="12"/>
      <c r="U28" s="12"/>
      <c r="V28" s="12"/>
      <c r="W28" s="12"/>
      <c r="X28" s="12"/>
      <c r="Y28" s="12"/>
      <c r="Z28" s="12"/>
    </row>
    <row r="29" spans="1:26" s="6" customFormat="1" ht="15.75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26" ht="15.75" x14ac:dyDescent="0.25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37">
    <mergeCell ref="B15:J15"/>
    <mergeCell ref="K15:Q15"/>
    <mergeCell ref="N18:N19"/>
    <mergeCell ref="B5:Q5"/>
    <mergeCell ref="B24:P24"/>
    <mergeCell ref="M20:M22"/>
    <mergeCell ref="P18:P19"/>
    <mergeCell ref="Q18:Q19"/>
    <mergeCell ref="K19:L19"/>
    <mergeCell ref="K18:L18"/>
    <mergeCell ref="N17:Q17"/>
    <mergeCell ref="G18:G19"/>
    <mergeCell ref="H18:H19"/>
    <mergeCell ref="I18:I19"/>
    <mergeCell ref="J18:J19"/>
    <mergeCell ref="O18:O19"/>
    <mergeCell ref="D17:D19"/>
    <mergeCell ref="E17:E19"/>
    <mergeCell ref="F17:F19"/>
    <mergeCell ref="G17:I17"/>
    <mergeCell ref="J17:M17"/>
    <mergeCell ref="C27:D27"/>
    <mergeCell ref="B1:Q1"/>
    <mergeCell ref="A2:Q4"/>
    <mergeCell ref="A6:Q7"/>
    <mergeCell ref="B8:Q9"/>
    <mergeCell ref="B11:J11"/>
    <mergeCell ref="K11:Q11"/>
    <mergeCell ref="B12:J13"/>
    <mergeCell ref="K12:Q12"/>
    <mergeCell ref="K13:Q13"/>
    <mergeCell ref="B14:J14"/>
    <mergeCell ref="K14:Q14"/>
    <mergeCell ref="L26:M26"/>
    <mergeCell ref="B25:P25"/>
    <mergeCell ref="B17:B19"/>
    <mergeCell ref="C17:C1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colBreaks count="1" manualBreakCount="1">
    <brk id="7" min="15" max="69" man="1"/>
  </colBreaks>
  <drawing r:id="rId2"/>
  <legacyDrawing r:id="rId3"/>
  <oleObjects>
    <mc:AlternateContent xmlns:mc="http://schemas.openxmlformats.org/markup-compatibility/2006">
      <mc:Choice Requires="x14">
        <oleObject progId="Equation.DSMT4" shapeId="4097" r:id="rId4">
          <objectPr defaultSize="0" autoPict="0" r:id="rId5">
            <anchor moveWithCells="1" sizeWithCells="1">
              <from>
                <xdr:col>13</xdr:col>
                <xdr:colOff>228600</xdr:colOff>
                <xdr:row>17</xdr:row>
                <xdr:rowOff>447675</xdr:rowOff>
              </from>
              <to>
                <xdr:col>14</xdr:col>
                <xdr:colOff>0</xdr:colOff>
                <xdr:row>18</xdr:row>
                <xdr:rowOff>266700</xdr:rowOff>
              </to>
            </anchor>
          </objectPr>
        </oleObject>
      </mc:Choice>
      <mc:Fallback>
        <oleObject progId="Equation.DSMT4" shapeId="4097" r:id="rId4"/>
      </mc:Fallback>
    </mc:AlternateContent>
    <mc:AlternateContent xmlns:mc="http://schemas.openxmlformats.org/markup-compatibility/2006">
      <mc:Choice Requires="x14">
        <oleObject progId="Equation.DSMT4" shapeId="4098" r:id="rId6">
          <objectPr defaultSize="0" autoPict="0" r:id="rId7">
            <anchor moveWithCells="1" sizeWithCells="1">
              <from>
                <xdr:col>12</xdr:col>
                <xdr:colOff>314325</xdr:colOff>
                <xdr:row>18</xdr:row>
                <xdr:rowOff>200025</xdr:rowOff>
              </from>
              <to>
                <xdr:col>13</xdr:col>
                <xdr:colOff>0</xdr:colOff>
                <xdr:row>18</xdr:row>
                <xdr:rowOff>542925</xdr:rowOff>
              </to>
            </anchor>
          </objectPr>
        </oleObject>
      </mc:Choice>
      <mc:Fallback>
        <oleObject progId="Equation.DSMT4" shapeId="4098" r:id="rId6"/>
      </mc:Fallback>
    </mc:AlternateContent>
    <mc:AlternateContent xmlns:mc="http://schemas.openxmlformats.org/markup-compatibility/2006">
      <mc:Choice Requires="x14">
        <oleObject progId="Equation.DSMT4" shapeId="4099" r:id="rId8">
          <objectPr defaultSize="0" autoPict="0" r:id="rId9">
            <anchor moveWithCells="1" sizeWithCells="1">
              <from>
                <xdr:col>10</xdr:col>
                <xdr:colOff>57150</xdr:colOff>
                <xdr:row>18</xdr:row>
                <xdr:rowOff>95250</xdr:rowOff>
              </from>
              <to>
                <xdr:col>12</xdr:col>
                <xdr:colOff>0</xdr:colOff>
                <xdr:row>18</xdr:row>
                <xdr:rowOff>685800</xdr:rowOff>
              </to>
            </anchor>
          </objectPr>
        </oleObject>
      </mc:Choice>
      <mc:Fallback>
        <oleObject progId="Equation.DSMT4" shapeId="4099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2026-08-28T06:36:01Z</cp:lastPrinted>
  <dcterms:created xsi:type="dcterms:W3CDTF">2011-11-21T16:39:15Z</dcterms:created>
  <dcterms:modified xsi:type="dcterms:W3CDTF">2026-08-28T06:36:42Z</dcterms:modified>
</cp:coreProperties>
</file>