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_Готовые проекты\"/>
    </mc:Choice>
  </mc:AlternateContent>
  <bookViews>
    <workbookView xWindow="0" yWindow="420" windowWidth="14130" windowHeight="11280"/>
  </bookViews>
  <sheets>
    <sheet name="ОНМЦ" sheetId="3" r:id="rId1"/>
  </sheets>
  <definedNames>
    <definedName name="_xlnm._FilterDatabase" localSheetId="0" hidden="1">ОНМЦ!$A$5:$L$15</definedName>
    <definedName name="_xlnm.Print_Area" localSheetId="0">ОНМЦ!$A$1:$L$19</definedName>
  </definedNames>
  <calcPr calcId="162913"/>
</workbook>
</file>

<file path=xl/calcChain.xml><?xml version="1.0" encoding="utf-8"?>
<calcChain xmlns="http://schemas.openxmlformats.org/spreadsheetml/2006/main">
  <c r="H12" i="3" l="1"/>
  <c r="G12" i="3"/>
  <c r="F12" i="3"/>
  <c r="I12" i="3" s="1"/>
  <c r="L12" i="3" s="1"/>
  <c r="H9" i="3"/>
  <c r="G9" i="3"/>
  <c r="F9" i="3"/>
  <c r="I9" i="3" s="1"/>
  <c r="L9" i="3" s="1"/>
  <c r="F6" i="3" l="1"/>
  <c r="H6" i="3" l="1"/>
  <c r="G6" i="3"/>
  <c r="I6" i="3" l="1"/>
  <c r="L6" i="3" s="1"/>
  <c r="L15" i="3" s="1"/>
</calcChain>
</file>

<file path=xl/sharedStrings.xml><?xml version="1.0" encoding="utf-8"?>
<sst xmlns="http://schemas.openxmlformats.org/spreadsheetml/2006/main" count="40" uniqueCount="30">
  <si>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</si>
  <si>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</si>
  <si>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</si>
  <si>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</si>
  <si>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</si>
  <si>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</si>
  <si>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</si>
  <si>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Расчетная цена заказчика за единицу, 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</si>
  <si>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</si>
  <si>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</si>
  <si>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</si>
  <si>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</si>
  <si>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Однородность цен, руб.</t>
  </si>
  <si>
    <t>Коэффициент вариации, %</t>
  </si>
  <si>
    <t>Работник контрактной службы (контрактный управляющий):</t>
  </si>
  <si>
    <t>Огородников Ю.В.</t>
  </si>
  <si>
    <t>(должность)</t>
  </si>
  <si>
    <t>(подпись)</t>
  </si>
  <si>
    <t>(расшифровка подписи)</t>
  </si>
  <si>
    <t>Специалист по закупкам</t>
  </si>
  <si>
    <t>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Заказчик провел анализ рынка методом сопоставимых цен для определения начальной (максимальной) цены контракта путем  направления запроса поставщикам о предоставлении ценовой информации. Расчет производился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567.</t>
  </si>
  <si>
    <t>Обоснование начальной (максимальной) цены контракта</t>
  </si>
  <si>
    <t>Начальная (максимальная) цена контракта</t>
  </si>
  <si>
    <t>Минимальная цена за ед. товара, руб.</t>
  </si>
  <si>
    <t>штука</t>
  </si>
  <si>
    <t>Ценовое предложение №3</t>
  </si>
  <si>
    <t>Телевизор LED Hyundai 55" H-LED55BU7009 Android TV Frameless Metal черный 4K Ultra HD 60Hz MEMC DVB-T DVB-T2 DVB-C DVB-S DVB-S2 USB WiFi Smart TV</t>
  </si>
  <si>
    <t>Кронштейн для телевизора Kromax CORBEL-11</t>
  </si>
  <si>
    <t>Кабель HDMI [C-HM-HM-10M] Wize, 10 м, v.2.0, 19M/19M</t>
  </si>
  <si>
    <t>Поставка телевизоров, кронштейнов, кабелей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</si>
</sst>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tabSelected="1" zoomScaleNormal="100" zoomScaleSheetLayoutView="85" workbookViewId="0">
      <selection activeCell="A5" sqref="A5"/>
    </sheetView>
  </sheetViews>
  <sheetFormatPr defaultColWidth="8.85546875" defaultRowHeight="15" x14ac:dyDescent="0.25"/>
  <cols>
    <col min="1" max="1" width="4.140625" customWidth="1"/>
    <col min="2" max="2" width="25.7109375" customWidth="1"/>
    <col min="3" max="9" width="17.7109375" customWidth="1"/>
    <col min="10" max="10" width="11.28515625" customWidth="1"/>
    <col min="11" max="11" width="11.28515625" style="12" customWidth="1"/>
    <col min="12" max="12" width="17.7109375" customWidth="1"/>
  </cols>
  <sheetData>
    <row r="2" spans="1:12" ht="20.100000000000001" customHeight="1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0.100000000000001" customHeight="1" x14ac:dyDescent="0.25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54.95" customHeight="1" x14ac:dyDescent="0.25">
      <c r="A4" s="30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78.75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23</v>
      </c>
      <c r="G5" s="3" t="s">
        <v>12</v>
      </c>
      <c r="H5" s="3" t="s">
        <v>13</v>
      </c>
      <c r="I5" s="3" t="s">
        <v>7</v>
      </c>
      <c r="J5" s="3" t="s">
        <v>9</v>
      </c>
      <c r="K5" s="11" t="s">
        <v>0</v>
      </c>
      <c r="L5" s="3" t="s">
        <v>1</v>
      </c>
    </row>
    <row r="6" spans="1:12" ht="30" customHeight="1" x14ac:dyDescent="0.25">
      <c r="A6" s="21">
        <v>1</v>
      </c>
      <c r="B6" s="21" t="s">
        <v>26</v>
      </c>
      <c r="C6" s="21" t="s">
        <v>8</v>
      </c>
      <c r="D6" s="1" t="s">
        <v>10</v>
      </c>
      <c r="E6" s="4">
        <v>34500</v>
      </c>
      <c r="F6" s="24">
        <f>MIN(E6:E8)</f>
        <v>34500</v>
      </c>
      <c r="G6" s="24">
        <f>ROUND(AVERAGE(E6:E8),2)</f>
        <v>35508.33</v>
      </c>
      <c r="H6" s="24">
        <f>ROUND(((STDEV(E6:E8))/(AVERAGE(E6:E8)))*100,2)</f>
        <v>2.48</v>
      </c>
      <c r="I6" s="24">
        <f>ROUND(F6,2)</f>
        <v>34500</v>
      </c>
      <c r="J6" s="24" t="s">
        <v>24</v>
      </c>
      <c r="K6" s="27">
        <v>5</v>
      </c>
      <c r="L6" s="24">
        <f>I6*K6</f>
        <v>172500</v>
      </c>
    </row>
    <row r="7" spans="1:12" ht="30" customHeight="1" x14ac:dyDescent="0.25">
      <c r="A7" s="22"/>
      <c r="B7" s="22"/>
      <c r="C7" s="22"/>
      <c r="D7" s="1" t="s">
        <v>11</v>
      </c>
      <c r="E7" s="4">
        <v>36125</v>
      </c>
      <c r="F7" s="25"/>
      <c r="G7" s="25"/>
      <c r="H7" s="25"/>
      <c r="I7" s="25"/>
      <c r="J7" s="25"/>
      <c r="K7" s="28"/>
      <c r="L7" s="25"/>
    </row>
    <row r="8" spans="1:12" ht="30" customHeight="1" x14ac:dyDescent="0.25">
      <c r="A8" s="23"/>
      <c r="B8" s="23"/>
      <c r="C8" s="23"/>
      <c r="D8" s="1" t="s">
        <v>25</v>
      </c>
      <c r="E8" s="4">
        <v>35900</v>
      </c>
      <c r="F8" s="26"/>
      <c r="G8" s="26"/>
      <c r="H8" s="26"/>
      <c r="I8" s="26"/>
      <c r="J8" s="26"/>
      <c r="K8" s="29"/>
      <c r="L8" s="26"/>
    </row>
    <row r="9" spans="1:12" ht="30" customHeight="1" x14ac:dyDescent="0.25">
      <c r="A9" s="21">
        <v>2</v>
      </c>
      <c r="B9" s="21" t="s">
        <v>27</v>
      </c>
      <c r="C9" s="21" t="s">
        <v>8</v>
      </c>
      <c r="D9" s="1" t="s">
        <v>10</v>
      </c>
      <c r="E9" s="4">
        <v>3950</v>
      </c>
      <c r="F9" s="24">
        <f>MIN(E9:E11)</f>
        <v>3950</v>
      </c>
      <c r="G9" s="24">
        <f>ROUND(AVERAGE(E9:E11),2)</f>
        <v>4087.67</v>
      </c>
      <c r="H9" s="24">
        <f>ROUND(((STDEV(E9:E11))/(AVERAGE(E9:E11)))*100,2)</f>
        <v>3.23</v>
      </c>
      <c r="I9" s="24">
        <f>ROUND(F9,2)</f>
        <v>3950</v>
      </c>
      <c r="J9" s="24" t="s">
        <v>24</v>
      </c>
      <c r="K9" s="27">
        <v>5</v>
      </c>
      <c r="L9" s="24">
        <f>I9*K9</f>
        <v>19750</v>
      </c>
    </row>
    <row r="10" spans="1:12" ht="30" customHeight="1" x14ac:dyDescent="0.25">
      <c r="A10" s="22"/>
      <c r="B10" s="22"/>
      <c r="C10" s="22"/>
      <c r="D10" s="1" t="s">
        <v>11</v>
      </c>
      <c r="E10" s="4">
        <v>4213</v>
      </c>
      <c r="F10" s="25"/>
      <c r="G10" s="25"/>
      <c r="H10" s="25"/>
      <c r="I10" s="25"/>
      <c r="J10" s="25"/>
      <c r="K10" s="28"/>
      <c r="L10" s="25"/>
    </row>
    <row r="11" spans="1:12" ht="30" customHeight="1" x14ac:dyDescent="0.25">
      <c r="A11" s="23"/>
      <c r="B11" s="23"/>
      <c r="C11" s="23"/>
      <c r="D11" s="1" t="s">
        <v>25</v>
      </c>
      <c r="E11" s="4">
        <v>4100</v>
      </c>
      <c r="F11" s="26"/>
      <c r="G11" s="26"/>
      <c r="H11" s="26"/>
      <c r="I11" s="26"/>
      <c r="J11" s="26"/>
      <c r="K11" s="29"/>
      <c r="L11" s="26"/>
    </row>
    <row r="12" spans="1:12" ht="30" customHeight="1" x14ac:dyDescent="0.25">
      <c r="A12" s="21">
        <v>3</v>
      </c>
      <c r="B12" s="21" t="s">
        <v>28</v>
      </c>
      <c r="C12" s="21" t="s">
        <v>8</v>
      </c>
      <c r="D12" s="1" t="s">
        <v>10</v>
      </c>
      <c r="E12" s="4">
        <v>952</v>
      </c>
      <c r="F12" s="24">
        <f>MIN(E12:E14)</f>
        <v>952</v>
      </c>
      <c r="G12" s="24">
        <f>ROUND(AVERAGE(E12:E14),2)</f>
        <v>1099.67</v>
      </c>
      <c r="H12" s="24">
        <f>ROUND(((STDEV(E12:E14))/(AVERAGE(E12:E14)))*100,2)</f>
        <v>13.41</v>
      </c>
      <c r="I12" s="24">
        <f>ROUND(F12,2)</f>
        <v>952</v>
      </c>
      <c r="J12" s="24" t="s">
        <v>24</v>
      </c>
      <c r="K12" s="27">
        <v>5</v>
      </c>
      <c r="L12" s="24">
        <f>I12*K12</f>
        <v>4760</v>
      </c>
    </row>
    <row r="13" spans="1:12" ht="30" customHeight="1" x14ac:dyDescent="0.25">
      <c r="A13" s="22"/>
      <c r="B13" s="22"/>
      <c r="C13" s="22"/>
      <c r="D13" s="1" t="s">
        <v>11</v>
      </c>
      <c r="E13" s="4">
        <v>1247</v>
      </c>
      <c r="F13" s="25"/>
      <c r="G13" s="25"/>
      <c r="H13" s="25"/>
      <c r="I13" s="25"/>
      <c r="J13" s="25"/>
      <c r="K13" s="28"/>
      <c r="L13" s="25"/>
    </row>
    <row r="14" spans="1:12" ht="30" customHeight="1" x14ac:dyDescent="0.25">
      <c r="A14" s="23"/>
      <c r="B14" s="23"/>
      <c r="C14" s="23"/>
      <c r="D14" s="1" t="s">
        <v>25</v>
      </c>
      <c r="E14" s="4">
        <v>1100</v>
      </c>
      <c r="F14" s="26"/>
      <c r="G14" s="26"/>
      <c r="H14" s="26"/>
      <c r="I14" s="26"/>
      <c r="J14" s="26"/>
      <c r="K14" s="29"/>
      <c r="L14" s="26"/>
    </row>
    <row r="15" spans="1:12" ht="17.25" customHeight="1" x14ac:dyDescent="0.25">
      <c r="A15" s="18" t="s">
        <v>22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5">
        <f>SUM(L6:L14)</f>
        <v>197010</v>
      </c>
    </row>
    <row r="17" spans="1:5" x14ac:dyDescent="0.25">
      <c r="A17" s="6" t="s">
        <v>14</v>
      </c>
      <c r="B17" s="7"/>
      <c r="C17" s="7"/>
      <c r="D17" s="7"/>
      <c r="E17" s="7"/>
    </row>
    <row r="18" spans="1:5" x14ac:dyDescent="0.25">
      <c r="A18" s="8"/>
      <c r="B18" s="9" t="s">
        <v>19</v>
      </c>
      <c r="C18" s="9"/>
      <c r="D18" s="13" t="s">
        <v>15</v>
      </c>
      <c r="E18" s="14"/>
    </row>
    <row r="19" spans="1:5" x14ac:dyDescent="0.25">
      <c r="A19" s="8"/>
      <c r="B19" s="10" t="s">
        <v>16</v>
      </c>
      <c r="C19" s="10" t="s">
        <v>17</v>
      </c>
      <c r="D19" s="15" t="s">
        <v>18</v>
      </c>
      <c r="E19" s="16"/>
    </row>
  </sheetData>
  <mergeCells count="36">
    <mergeCell ref="H12:H14"/>
    <mergeCell ref="I12:I14"/>
    <mergeCell ref="J12:J14"/>
    <mergeCell ref="K12:K14"/>
    <mergeCell ref="L12:L14"/>
    <mergeCell ref="A12:A14"/>
    <mergeCell ref="B12:B14"/>
    <mergeCell ref="C12:C14"/>
    <mergeCell ref="F12:F14"/>
    <mergeCell ref="G12:G14"/>
    <mergeCell ref="H9:H11"/>
    <mergeCell ref="I9:I11"/>
    <mergeCell ref="J9:J11"/>
    <mergeCell ref="K9:K11"/>
    <mergeCell ref="L9:L11"/>
    <mergeCell ref="A9:A11"/>
    <mergeCell ref="B9:B11"/>
    <mergeCell ref="C9:C11"/>
    <mergeCell ref="F9:F11"/>
    <mergeCell ref="G9:G11"/>
    <mergeCell ref="D18:E18"/>
    <mergeCell ref="D19:E19"/>
    <mergeCell ref="A2:L2"/>
    <mergeCell ref="A15:K15"/>
    <mergeCell ref="A6:A8"/>
    <mergeCell ref="B6:B8"/>
    <mergeCell ref="C6:C8"/>
    <mergeCell ref="F6:F8"/>
    <mergeCell ref="G6:G8"/>
    <mergeCell ref="H6:H8"/>
    <mergeCell ref="I6:I8"/>
    <mergeCell ref="J6:J8"/>
    <mergeCell ref="K6:K8"/>
    <mergeCell ref="L6:L8"/>
    <mergeCell ref="A4:L4"/>
    <mergeCell ref="A3:L3"/>
  </mergeCells>
  <phoneticPr fontId="1" type="noConversion"/>
  <conditionalFormatting sqref="H6 H8">
    <cfRule type="cellIs" dxfId="5" priority="135" operator="greaterThan">
      <formula>33</formula>
    </cfRule>
  </conditionalFormatting>
  <conditionalFormatting sqref="H7">
    <cfRule type="cellIs" dxfId="4" priority="122" operator="greaterThan">
      <formula>33</formula>
    </cfRule>
  </conditionalFormatting>
  <conditionalFormatting sqref="H9 H11">
    <cfRule type="cellIs" dxfId="3" priority="4" operator="greaterThan">
      <formula>33</formula>
    </cfRule>
  </conditionalFormatting>
  <conditionalFormatting sqref="H10">
    <cfRule type="cellIs" dxfId="2" priority="3" operator="greaterThan">
      <formula>33</formula>
    </cfRule>
  </conditionalFormatting>
  <conditionalFormatting sqref="H12 H14">
    <cfRule type="cellIs" dxfId="1" priority="2" operator="greaterThan">
      <formula>33</formula>
    </cfRule>
  </conditionalFormatting>
  <conditionalFormatting sqref="H13">
    <cfRule type="cellIs" dxfId="0" priority="1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2023-12-14T11:37:55Z</cp:lastPrinted>
  <dcterms:created xsi:type="dcterms:W3CDTF">2018-10-01T14:43:23Z</dcterms:created>
  <dcterms:modified xsi:type="dcterms:W3CDTF">2026-06-03T11:29:46Z</dcterms:modified>
</cp:coreProperties>
</file>