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405" windowHeight="11235" firstSheet="1" activeTab="1"/>
  </bookViews>
  <sheets>
    <sheet name="Sheet1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Q21" i="2" l="1"/>
  <c r="P9" i="2"/>
  <c r="Q9" i="2" s="1"/>
  <c r="P10" i="2"/>
  <c r="Q10" i="2" s="1"/>
  <c r="P11" i="2"/>
  <c r="Q11" i="2" s="1"/>
  <c r="P12" i="2"/>
  <c r="Q12" i="2" s="1"/>
  <c r="P13" i="2"/>
  <c r="Q13" i="2" s="1"/>
  <c r="P14" i="2"/>
  <c r="Q14" i="2" s="1"/>
  <c r="P15" i="2"/>
  <c r="Q15" i="2" s="1"/>
  <c r="P16" i="2"/>
  <c r="Q16" i="2" s="1"/>
  <c r="P17" i="2"/>
  <c r="Q17" i="2" s="1"/>
  <c r="P18" i="2"/>
  <c r="Q18" i="2" s="1"/>
  <c r="P19" i="2"/>
  <c r="Q19" i="2" s="1"/>
  <c r="P20" i="2"/>
  <c r="Q20" i="2" s="1"/>
  <c r="P21" i="2"/>
  <c r="P22" i="2"/>
  <c r="Q22" i="2" s="1"/>
  <c r="P23" i="2"/>
  <c r="Q23" i="2" s="1"/>
  <c r="P24" i="2"/>
  <c r="Q24" i="2" s="1"/>
  <c r="P25" i="2"/>
  <c r="Q25" i="2" s="1"/>
  <c r="P26" i="2"/>
  <c r="Q26" i="2" s="1"/>
  <c r="P27" i="2"/>
  <c r="Q27" i="2" s="1"/>
  <c r="P28" i="2"/>
  <c r="Q28" i="2" s="1"/>
  <c r="P29" i="2"/>
  <c r="Q29" i="2" s="1"/>
  <c r="P30" i="2"/>
  <c r="Q30" i="2" s="1"/>
  <c r="P31" i="2"/>
  <c r="Q31" i="2" s="1"/>
  <c r="P32" i="2"/>
  <c r="Q32" i="2" s="1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F9" i="2"/>
  <c r="L9" i="2" s="1"/>
  <c r="N9" i="2" s="1"/>
  <c r="O9" i="2" s="1"/>
  <c r="F10" i="2"/>
  <c r="L10" i="2" s="1"/>
  <c r="N10" i="2" s="1"/>
  <c r="O10" i="2" s="1"/>
  <c r="F11" i="2"/>
  <c r="F12" i="2"/>
  <c r="F13" i="2"/>
  <c r="L13" i="2" s="1"/>
  <c r="N13" i="2" s="1"/>
  <c r="O13" i="2" s="1"/>
  <c r="F14" i="2"/>
  <c r="L14" i="2" s="1"/>
  <c r="N14" i="2" s="1"/>
  <c r="O14" i="2" s="1"/>
  <c r="F15" i="2"/>
  <c r="L15" i="2" s="1"/>
  <c r="N15" i="2" s="1"/>
  <c r="O15" i="2" s="1"/>
  <c r="F16" i="2"/>
  <c r="L16" i="2" s="1"/>
  <c r="N16" i="2" s="1"/>
  <c r="O16" i="2" s="1"/>
  <c r="F17" i="2"/>
  <c r="L17" i="2" s="1"/>
  <c r="N17" i="2" s="1"/>
  <c r="O17" i="2" s="1"/>
  <c r="F18" i="2"/>
  <c r="L18" i="2" s="1"/>
  <c r="N18" i="2" s="1"/>
  <c r="O18" i="2" s="1"/>
  <c r="F19" i="2"/>
  <c r="L19" i="2" s="1"/>
  <c r="N19" i="2" s="1"/>
  <c r="O19" i="2" s="1"/>
  <c r="F20" i="2"/>
  <c r="L20" i="2" s="1"/>
  <c r="N20" i="2" s="1"/>
  <c r="O20" i="2" s="1"/>
  <c r="F21" i="2"/>
  <c r="L21" i="2" s="1"/>
  <c r="N21" i="2" s="1"/>
  <c r="O21" i="2" s="1"/>
  <c r="F22" i="2"/>
  <c r="L22" i="2" s="1"/>
  <c r="N22" i="2" s="1"/>
  <c r="O22" i="2" s="1"/>
  <c r="F23" i="2"/>
  <c r="L23" i="2" s="1"/>
  <c r="N23" i="2" s="1"/>
  <c r="O23" i="2" s="1"/>
  <c r="F24" i="2"/>
  <c r="L24" i="2" s="1"/>
  <c r="N24" i="2" s="1"/>
  <c r="O24" i="2" s="1"/>
  <c r="F25" i="2"/>
  <c r="F26" i="2"/>
  <c r="L26" i="2" s="1"/>
  <c r="N26" i="2" s="1"/>
  <c r="O26" i="2" s="1"/>
  <c r="F27" i="2"/>
  <c r="F28" i="2"/>
  <c r="L28" i="2" s="1"/>
  <c r="N28" i="2" s="1"/>
  <c r="O28" i="2" s="1"/>
  <c r="F29" i="2"/>
  <c r="L29" i="2" s="1"/>
  <c r="N29" i="2" s="1"/>
  <c r="O29" i="2" s="1"/>
  <c r="F30" i="2"/>
  <c r="L30" i="2" s="1"/>
  <c r="N30" i="2" s="1"/>
  <c r="O30" i="2" s="1"/>
  <c r="F31" i="2"/>
  <c r="L31" i="2" s="1"/>
  <c r="N31" i="2" s="1"/>
  <c r="O31" i="2" s="1"/>
  <c r="F32" i="2"/>
  <c r="L32" i="2" s="1"/>
  <c r="N32" i="2" s="1"/>
  <c r="O32" i="2" s="1"/>
  <c r="L27" i="2" l="1"/>
  <c r="N27" i="2" s="1"/>
  <c r="O27" i="2" s="1"/>
  <c r="L12" i="2"/>
  <c r="N12" i="2" s="1"/>
  <c r="O12" i="2" s="1"/>
  <c r="L25" i="2"/>
  <c r="N25" i="2" s="1"/>
  <c r="O25" i="2" s="1"/>
  <c r="L11" i="2"/>
  <c r="N11" i="2" s="1"/>
  <c r="O11" i="2" s="1"/>
  <c r="K33" i="2"/>
  <c r="F33" i="2"/>
  <c r="H33" i="2"/>
  <c r="J33" i="2"/>
  <c r="P33" i="2"/>
  <c r="Q33" i="2" s="1"/>
  <c r="Q34" i="2" s="1"/>
  <c r="L33" i="2" l="1"/>
  <c r="N33" i="2" s="1"/>
  <c r="O33" i="2" s="1"/>
  <c r="O34" i="2" s="1"/>
</calcChain>
</file>

<file path=xl/sharedStrings.xml><?xml version="1.0" encoding="utf-8"?>
<sst xmlns="http://schemas.openxmlformats.org/spreadsheetml/2006/main" count="81" uniqueCount="56">
  <si>
    <t>Дата подготовки обоснования НМЦК:</t>
  </si>
  <si>
    <r>
      <t xml:space="preserve">* В целях определения однородности совокупности значений выявленных цен, используемых в расчетах в соответствии с Порядком, заказчиком определен коэффициент вариации по следующей формуле:
где:
</t>
    </r>
    <r>
      <rPr>
        <i/>
        <sz val="9"/>
        <color indexed="8"/>
        <rFont val="Times New Roman"/>
        <family val="1"/>
        <charset val="204"/>
      </rPr>
      <t>V</t>
    </r>
    <r>
      <rPr>
        <sz val="9"/>
        <color indexed="8"/>
        <rFont val="Times New Roman"/>
        <family val="1"/>
        <charset val="204"/>
      </rPr>
      <t xml:space="preserve"> - коэффициент вариации;
                                               - среднее квадратичное отклонение;
</t>
    </r>
    <r>
      <rPr>
        <i/>
        <sz val="9"/>
        <color indexed="8"/>
        <rFont val="Times New Roman"/>
        <family val="1"/>
        <charset val="204"/>
      </rPr>
      <t>ц</t>
    </r>
    <r>
      <rPr>
        <i/>
        <vertAlign val="subscript"/>
        <sz val="9"/>
        <color indexed="8"/>
        <rFont val="Times New Roman"/>
        <family val="1"/>
        <charset val="204"/>
      </rPr>
      <t>i</t>
    </r>
    <r>
      <rPr>
        <sz val="9"/>
        <color indexed="8"/>
        <rFont val="Times New Roman"/>
        <family val="1"/>
        <charset val="204"/>
      </rPr>
      <t xml:space="preserve"> - цена единицы товара, работы, услуги, указанная в источнике с номером i;
</t>
    </r>
    <r>
      <rPr>
        <i/>
        <sz val="9"/>
        <color indexed="8"/>
        <rFont val="Times New Roman"/>
        <family val="1"/>
        <charset val="204"/>
      </rPr>
      <t>&lt;ц&gt;</t>
    </r>
    <r>
      <rPr>
        <sz val="9"/>
        <color indexed="8"/>
        <rFont val="Times New Roman"/>
        <family val="1"/>
        <charset val="204"/>
      </rPr>
      <t xml:space="preserve"> - средняя арифметическая величина цены единицы товара, работы, услуги;
</t>
    </r>
    <r>
      <rPr>
        <i/>
        <sz val="9"/>
        <color indexed="8"/>
        <rFont val="Times New Roman"/>
        <family val="1"/>
        <charset val="204"/>
      </rPr>
      <t>n</t>
    </r>
    <r>
      <rPr>
        <sz val="9"/>
        <color indexed="8"/>
        <rFont val="Times New Roman"/>
        <family val="1"/>
        <charset val="204"/>
      </rPr>
      <t xml:space="preserve"> - количество значений, используемых в расчете.
Коэффициент вариации не превышает 33 %, совокупность значений выявленных цен, используемых в расчетах НМЦК, является однородной.</t>
    </r>
  </si>
  <si>
    <t xml:space="preserve">В соответствии со статьей 34 Бюджетного кодекса Российской Федерации от 31.07.1998 № 145-ФЗ 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(экономичности) и (или) достижения наилучшего результата с использованием определенного бюджетом объема средств (результативности).  </t>
  </si>
  <si>
    <t xml:space="preserve">  </t>
  </si>
  <si>
    <t>Цена единицы товара, указанная в источнике, без учета НДС, руб.</t>
  </si>
  <si>
    <t>Цена единицы товара, указанная в источнике, руб.</t>
  </si>
  <si>
    <t>Значение цены принятое заказчиком за общее количество товара, определенное по результатам расчета в соответствии с ст.34 БК РФ, руб</t>
  </si>
  <si>
    <t>Минимальная цена за единицу товара, руб.</t>
  </si>
  <si>
    <r>
      <rPr>
        <b/>
        <i/>
        <sz val="8"/>
        <color indexed="8"/>
        <rFont val="Times New Roman"/>
        <family val="1"/>
        <charset val="204"/>
      </rPr>
      <t>(НЦЕ</t>
    </r>
    <r>
      <rPr>
        <b/>
        <i/>
        <vertAlign val="subscript"/>
        <sz val="8"/>
        <color indexed="8"/>
        <rFont val="Times New Roman"/>
        <family val="1"/>
        <charset val="204"/>
      </rPr>
      <t>i</t>
    </r>
    <r>
      <rPr>
        <b/>
        <i/>
        <sz val="8"/>
        <color indexed="8"/>
        <rFont val="Times New Roman"/>
        <family val="1"/>
        <charset val="204"/>
      </rPr>
      <t xml:space="preserve"> + НДС)×V</t>
    </r>
    <r>
      <rPr>
        <b/>
        <i/>
        <vertAlign val="subscript"/>
        <sz val="8"/>
        <color indexed="8"/>
        <rFont val="Times New Roman"/>
        <family val="1"/>
        <charset val="204"/>
      </rPr>
      <t>i</t>
    </r>
    <r>
      <rPr>
        <b/>
        <sz val="8"/>
        <color indexed="8"/>
        <rFont val="Times New Roman"/>
        <family val="1"/>
        <charset val="204"/>
      </rPr>
      <t>, руб.</t>
    </r>
  </si>
  <si>
    <r>
      <rPr>
        <b/>
        <i/>
        <sz val="8"/>
        <color indexed="8"/>
        <rFont val="Times New Roman"/>
        <family val="1"/>
        <charset val="204"/>
      </rPr>
      <t>НЦЕ</t>
    </r>
    <r>
      <rPr>
        <b/>
        <i/>
        <vertAlign val="subscript"/>
        <sz val="8"/>
        <color indexed="8"/>
        <rFont val="Times New Roman"/>
        <family val="1"/>
        <charset val="204"/>
      </rPr>
      <t>i</t>
    </r>
    <r>
      <rPr>
        <b/>
        <i/>
        <sz val="8"/>
        <color indexed="8"/>
        <rFont val="Times New Roman"/>
        <family val="1"/>
        <charset val="204"/>
      </rPr>
      <t xml:space="preserve"> + НДС</t>
    </r>
    <r>
      <rPr>
        <b/>
        <sz val="8"/>
        <color indexed="8"/>
        <rFont val="Times New Roman"/>
        <family val="1"/>
        <charset val="204"/>
      </rPr>
      <t xml:space="preserve"> - начальная цена единицы i-й позиции медицинского изделия с учетом НДС, руб.</t>
    </r>
  </si>
  <si>
    <t>НДС, %**</t>
  </si>
  <si>
    <r>
      <rPr>
        <b/>
        <i/>
        <sz val="8"/>
        <color indexed="8"/>
        <rFont val="Times New Roman"/>
        <family val="1"/>
        <charset val="204"/>
      </rPr>
      <t>НЦЕ</t>
    </r>
    <r>
      <rPr>
        <b/>
        <i/>
        <vertAlign val="subscript"/>
        <sz val="8"/>
        <color indexed="8"/>
        <rFont val="Times New Roman"/>
        <family val="1"/>
        <charset val="204"/>
      </rPr>
      <t xml:space="preserve">i </t>
    </r>
    <r>
      <rPr>
        <b/>
        <sz val="8"/>
        <color indexed="8"/>
        <rFont val="Times New Roman"/>
        <family val="1"/>
        <charset val="204"/>
      </rPr>
      <t>- начальная цена единицы i-й позиции медицинского изделия без учета НДС, рассчитанная в соответствии с пунктом 12
Порядка                       , руб.</t>
    </r>
  </si>
  <si>
    <r>
      <rPr>
        <b/>
        <i/>
        <sz val="8"/>
        <color indexed="8"/>
        <rFont val="Times New Roman"/>
        <family val="1"/>
        <charset val="204"/>
      </rPr>
      <t>V</t>
    </r>
    <r>
      <rPr>
        <b/>
        <sz val="8"/>
        <color indexed="8"/>
        <rFont val="Times New Roman"/>
        <family val="1"/>
        <charset val="204"/>
      </rPr>
      <t xml:space="preserve"> - коэффициент вариации цен, %*</t>
    </r>
  </si>
  <si>
    <r>
      <rPr>
        <b/>
        <i/>
        <sz val="8"/>
        <color indexed="8"/>
        <rFont val="Times New Roman"/>
        <family val="1"/>
        <charset val="204"/>
      </rPr>
      <t>V</t>
    </r>
    <r>
      <rPr>
        <b/>
        <i/>
        <vertAlign val="subscript"/>
        <sz val="8"/>
        <color indexed="8"/>
        <rFont val="Times New Roman"/>
        <family val="1"/>
        <charset val="204"/>
      </rPr>
      <t xml:space="preserve">i </t>
    </r>
    <r>
      <rPr>
        <b/>
        <sz val="8"/>
        <color indexed="8"/>
        <rFont val="Times New Roman"/>
        <family val="1"/>
        <charset val="204"/>
      </rPr>
      <t>- количество (объем) i-й позиции закупаемого медицинского изделия</t>
    </r>
  </si>
  <si>
    <t>Ед. изм.</t>
  </si>
  <si>
    <t>Наименование товара</t>
  </si>
  <si>
    <t>№ п/п</t>
  </si>
  <si>
    <r>
      <rPr>
        <b/>
        <sz val="9"/>
        <color indexed="8"/>
        <rFont val="Times New Roman"/>
        <family val="1"/>
        <charset val="204"/>
      </rPr>
      <t xml:space="preserve">Расчет НМЦК: </t>
    </r>
    <r>
      <rPr>
        <sz val="9"/>
        <color indexed="8"/>
        <rFont val="Times New Roman"/>
        <family val="1"/>
        <charset val="204"/>
      </rPr>
      <t>Данные о полученной ценовой информации и результаты расчета начальной (максимальной) цены контракта приведены в таблице:</t>
    </r>
  </si>
  <si>
    <r>
      <rPr>
        <b/>
        <sz val="9"/>
        <color indexed="8"/>
        <rFont val="Times New Roman"/>
        <family val="1"/>
        <charset val="204"/>
      </rPr>
      <t xml:space="preserve">Используемый метод определения НМЦК с обоснованием:
</t>
    </r>
    <r>
      <rPr>
        <b/>
        <sz val="9"/>
        <rFont val="Times New Roman"/>
        <family val="1"/>
        <charset val="204"/>
      </rPr>
      <t>- Подпункт а пункта 9 Порядка</t>
    </r>
    <r>
      <rPr>
        <sz val="9"/>
        <rFont val="Times New Roman"/>
        <family val="1"/>
        <charset val="204"/>
      </rPr>
      <t>: метод сопоставимых рыночных цен (анализа рынка) в соответствии с частями 2 - 6 статьи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нужд".</t>
    </r>
    <r>
      <rPr>
        <sz val="9"/>
        <color indexed="10"/>
        <rFont val="Times New Roman"/>
        <family val="1"/>
        <charset val="204"/>
      </rPr>
      <t xml:space="preserve">
</t>
    </r>
  </si>
  <si>
    <t xml:space="preserve">                    </t>
  </si>
  <si>
    <t>Обоснование начальной (максимальной) цены контракта в соответствии с приказом Минздрава России от 15.05.2020 № 450н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 (далее - Порядок)</t>
  </si>
  <si>
    <t>Поставка медицинских расходных материалов</t>
  </si>
  <si>
    <t>Шприц инсулиновый с иглой (0,4*12 мм)</t>
  </si>
  <si>
    <t>Жгут для в/в манипуляций INEKTA</t>
  </si>
  <si>
    <t>Подушечка для забора крови из ПВХ 25*15*5 см</t>
  </si>
  <si>
    <t>Система для взятия крови №17 (вакутейнер с иглой) №5</t>
  </si>
  <si>
    <t>Кружка Эсмарха «АМС-МЕД», вариант исп. КК-1500-Т1 (с крышкой и наконечником)</t>
  </si>
  <si>
    <t xml:space="preserve">Тест-полоски для глюкометра «Медикеа-ЛиС BG-101» № 50 </t>
  </si>
  <si>
    <t>Клеенка компрессная (20 м)</t>
  </si>
  <si>
    <t>Клеенка подкладная резинотканевая 45м</t>
  </si>
  <si>
    <t>Ланцеты к глюкометру One Call Plus</t>
  </si>
  <si>
    <t>Жгут кровоостанавливающий Альфа</t>
  </si>
  <si>
    <t xml:space="preserve">Жгут-турникет тактический </t>
  </si>
  <si>
    <t>Жгут кровоостанавливающий Эсмарха</t>
  </si>
  <si>
    <t>Тест-полоски для глюкометра Диаконт №50</t>
  </si>
  <si>
    <t>Зеркало носоглоточное с ручкой, одноразовое</t>
  </si>
  <si>
    <t>Ланцеты 21G с глубиной прокола 1,8 мм №100</t>
  </si>
  <si>
    <t>Тест-полоски для глюкометра Контур Плюс №50</t>
  </si>
  <si>
    <t>Диски ватные (упак 100 шт)</t>
  </si>
  <si>
    <t>Спиртовка лабораторная 100 мл</t>
  </si>
  <si>
    <t>Чашка Петри стекло</t>
  </si>
  <si>
    <t xml:space="preserve">Шпатель деревянный стерильный 150*18 мм </t>
  </si>
  <si>
    <t>Катетер внутривенный одноразовый SURUFLON 20G 1,1*33 мм</t>
  </si>
  <si>
    <t>шт</t>
  </si>
  <si>
    <t>упак</t>
  </si>
  <si>
    <t>рулон</t>
  </si>
  <si>
    <t>уп</t>
  </si>
  <si>
    <r>
      <t>Источники ценовой информации</t>
    </r>
    <r>
      <rPr>
        <b/>
        <sz val="8"/>
        <color indexed="10"/>
        <rFont val="Times New Roman"/>
        <family val="1"/>
        <charset val="204"/>
      </rPr>
      <t xml:space="preserve"> </t>
    </r>
    <r>
      <rPr>
        <b/>
        <sz val="8"/>
        <rFont val="Times New Roman"/>
        <family val="1"/>
        <charset val="204"/>
      </rPr>
      <t>№ 1  (№ 620 от 11.09.2026 г.)</t>
    </r>
  </si>
  <si>
    <t xml:space="preserve"> Источники ценовой информации № 2 (№ 265 от 14.09.2026 г.)</t>
  </si>
  <si>
    <r>
      <t xml:space="preserve">Источники ценовой информации </t>
    </r>
    <r>
      <rPr>
        <b/>
        <sz val="8"/>
        <rFont val="Times New Roman"/>
        <family val="1"/>
        <charset val="204"/>
      </rPr>
      <t>№ 3 (№ 542 от 10.09.2026 г.)</t>
    </r>
  </si>
  <si>
    <t>Начальной (максимальной) цены контракта составляет 238 600 (Двести тридцать восемь тысяч шестьсот) рублей 00 копеек.</t>
  </si>
  <si>
    <t>23.09.2026 г.</t>
  </si>
  <si>
    <t>Система для внутривенного вливания растворов</t>
  </si>
  <si>
    <t>Охлаждающий спрей (аэрозоль) местного (наружного) применения F.ICE SPRAY (400 мл.)</t>
  </si>
  <si>
    <t>Спрей для чистки линз очков и оптики "Силиклин ОПТИ" (Санитека), 30 мл с распылителем</t>
  </si>
  <si>
    <t>Карандаш для чистки оптики Raylab CL-P1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</si>
</sst>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vertAlign val="sub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i/>
      <vertAlign val="subscript"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color theme="1"/>
      <name val="Liberation Serif"/>
    </font>
    <font>
      <sz val="9"/>
      <color rgb="FF000000"/>
      <name val="Liberation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Fill="1" applyBorder="1" applyAlignment="1"/>
    <xf numFmtId="0" fontId="5" fillId="0" borderId="0" xfId="1" applyFont="1"/>
    <xf numFmtId="0" fontId="5" fillId="0" borderId="0" xfId="1" applyFont="1" applyAlignment="1">
      <alignment horizontal="center" vertical="top"/>
    </xf>
    <xf numFmtId="4" fontId="5" fillId="0" borderId="0" xfId="1" applyNumberFormat="1" applyFont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5" fillId="0" borderId="0" xfId="1" applyFont="1" applyAlignment="1">
      <alignment wrapText="1"/>
    </xf>
    <xf numFmtId="0" fontId="8" fillId="0" borderId="2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2" fontId="18" fillId="0" borderId="2" xfId="0" applyNumberFormat="1" applyFont="1" applyBorder="1" applyAlignment="1">
      <alignment horizontal="right" vertical="center" wrapText="1"/>
    </xf>
    <xf numFmtId="2" fontId="5" fillId="0" borderId="2" xfId="1" applyNumberFormat="1" applyFont="1" applyBorder="1" applyAlignment="1">
      <alignment horizontal="center" vertical="top" wrapText="1"/>
    </xf>
    <xf numFmtId="4" fontId="5" fillId="2" borderId="2" xfId="1" applyNumberFormat="1" applyFont="1" applyFill="1" applyBorder="1" applyAlignment="1">
      <alignment horizontal="center" vertical="top" wrapText="1"/>
    </xf>
    <xf numFmtId="4" fontId="5" fillId="0" borderId="2" xfId="1" applyNumberFormat="1" applyFont="1" applyFill="1" applyBorder="1" applyAlignment="1">
      <alignment horizontal="center" vertical="top"/>
    </xf>
    <xf numFmtId="4" fontId="5" fillId="0" borderId="2" xfId="1" applyNumberFormat="1" applyFont="1" applyBorder="1" applyAlignment="1">
      <alignment horizontal="center" vertical="justify"/>
    </xf>
    <xf numFmtId="0" fontId="19" fillId="0" borderId="2" xfId="0" applyFont="1" applyBorder="1" applyAlignment="1">
      <alignment vertical="center" wrapText="1"/>
    </xf>
    <xf numFmtId="2" fontId="5" fillId="2" borderId="2" xfId="1" applyNumberFormat="1" applyFont="1" applyFill="1" applyBorder="1" applyAlignment="1">
      <alignment horizontal="center" vertical="top"/>
    </xf>
    <xf numFmtId="0" fontId="10" fillId="0" borderId="2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top" wrapText="1"/>
    </xf>
    <xf numFmtId="0" fontId="5" fillId="2" borderId="0" xfId="1" applyFont="1" applyFill="1" applyAlignment="1">
      <alignment horizontal="left" vertical="top" wrapText="1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1" applyFont="1" applyAlignment="1"/>
    <xf numFmtId="0" fontId="3" fillId="0" borderId="0" xfId="1" applyFont="1" applyAlignment="1"/>
    <xf numFmtId="14" fontId="3" fillId="2" borderId="0" xfId="1" applyNumberFormat="1" applyFont="1" applyFill="1" applyBorder="1" applyAlignment="1">
      <alignment horizontal="center"/>
    </xf>
    <xf numFmtId="0" fontId="2" fillId="0" borderId="0" xfId="1" applyFont="1" applyAlignment="1"/>
    <xf numFmtId="0" fontId="8" fillId="2" borderId="0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9" fillId="0" borderId="2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0" fontId="8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809625</xdr:colOff>
      <xdr:row>6</xdr:row>
      <xdr:rowOff>581025</xdr:rowOff>
    </xdr:from>
    <xdr:ext cx="476250" cy="523875"/>
    <xdr:pic>
      <xdr:nvPicPr>
        <xdr:cNvPr id="2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99" r="3812"/>
        <a:stretch>
          <a:fillRect/>
        </a:stretch>
      </xdr:blipFill>
      <xdr:spPr bwMode="auto">
        <a:xfrm>
          <a:off x="9172575" y="1990725"/>
          <a:ext cx="4762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361950</xdr:colOff>
      <xdr:row>33</xdr:row>
      <xdr:rowOff>85725</xdr:rowOff>
    </xdr:from>
    <xdr:ext cx="2238375" cy="285750"/>
    <xdr:pic>
      <xdr:nvPicPr>
        <xdr:cNvPr id="3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058"/>
        <a:stretch>
          <a:fillRect/>
        </a:stretch>
      </xdr:blipFill>
      <xdr:spPr bwMode="auto">
        <a:xfrm>
          <a:off x="4019550" y="2181225"/>
          <a:ext cx="22383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36</xdr:row>
      <xdr:rowOff>809625</xdr:rowOff>
    </xdr:from>
    <xdr:ext cx="1333500" cy="476250"/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3335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9525</xdr:colOff>
      <xdr:row>36</xdr:row>
      <xdr:rowOff>152400</xdr:rowOff>
    </xdr:from>
    <xdr:ext cx="876300" cy="381000"/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9400"/>
          <a:ext cx="876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topLeftCell="A19" workbookViewId="0">
      <selection activeCell="B33" sqref="B33"/>
    </sheetView>
  </sheetViews>
  <sheetFormatPr defaultRowHeight="15"/>
  <cols>
    <col min="1" max="1" width="5.140625" style="1" customWidth="1"/>
    <col min="2" max="2" width="38.140625" style="1" customWidth="1"/>
    <col min="3" max="4" width="9.140625" style="1"/>
    <col min="5" max="5" width="11" style="1" customWidth="1"/>
    <col min="6" max="6" width="11.140625" style="1" customWidth="1"/>
    <col min="7" max="7" width="10.140625" style="1" customWidth="1"/>
    <col min="8" max="8" width="10.28515625" style="1" customWidth="1"/>
    <col min="9" max="9" width="10.7109375" style="1" customWidth="1"/>
    <col min="10" max="11" width="10.85546875" style="1" customWidth="1"/>
    <col min="12" max="12" width="29.42578125" style="1" customWidth="1"/>
    <col min="13" max="13" width="9.140625" style="1"/>
    <col min="14" max="14" width="22.85546875" style="1" customWidth="1"/>
    <col min="15" max="15" width="12.5703125" style="1" customWidth="1"/>
    <col min="16" max="16" width="13.140625" style="1" customWidth="1"/>
    <col min="17" max="17" width="12.7109375" style="1" customWidth="1"/>
    <col min="18" max="18" width="9.140625" style="1"/>
    <col min="19" max="19" width="13.28515625" style="1" customWidth="1"/>
    <col min="20" max="16384" width="9.140625" style="1"/>
  </cols>
  <sheetData>
    <row r="1" spans="1:23" ht="36" customHeight="1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8"/>
      <c r="W1" s="8"/>
    </row>
    <row r="2" spans="1:23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8"/>
      <c r="W2" s="8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8"/>
      <c r="W3" s="8"/>
    </row>
    <row r="4" spans="1:23">
      <c r="A4" s="25" t="s">
        <v>19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8"/>
      <c r="W4" s="8"/>
    </row>
    <row r="5" spans="1:23">
      <c r="A5" s="26" t="s">
        <v>18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8"/>
      <c r="W5" s="8"/>
    </row>
    <row r="6" spans="1:23">
      <c r="A6" s="27" t="s">
        <v>17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8"/>
      <c r="W6" s="8"/>
    </row>
    <row r="7" spans="1:23" ht="46.5" customHeight="1">
      <c r="A7" s="21" t="s">
        <v>16</v>
      </c>
      <c r="B7" s="21" t="s">
        <v>15</v>
      </c>
      <c r="C7" s="21" t="s">
        <v>14</v>
      </c>
      <c r="D7" s="21" t="s">
        <v>13</v>
      </c>
      <c r="E7" s="38" t="s">
        <v>47</v>
      </c>
      <c r="F7" s="38"/>
      <c r="G7" s="38" t="s">
        <v>48</v>
      </c>
      <c r="H7" s="38"/>
      <c r="I7" s="38" t="s">
        <v>49</v>
      </c>
      <c r="J7" s="38"/>
      <c r="K7" s="21" t="s">
        <v>12</v>
      </c>
      <c r="L7" s="21" t="s">
        <v>11</v>
      </c>
      <c r="M7" s="21" t="s">
        <v>10</v>
      </c>
      <c r="N7" s="21" t="s">
        <v>9</v>
      </c>
      <c r="O7" s="21" t="s">
        <v>8</v>
      </c>
      <c r="P7" s="36" t="s">
        <v>7</v>
      </c>
      <c r="Q7" s="36" t="s">
        <v>6</v>
      </c>
    </row>
    <row r="8" spans="1:23" ht="84.75" customHeight="1">
      <c r="A8" s="22"/>
      <c r="B8" s="22"/>
      <c r="C8" s="22"/>
      <c r="D8" s="22"/>
      <c r="E8" s="10" t="s">
        <v>5</v>
      </c>
      <c r="F8" s="10" t="s">
        <v>4</v>
      </c>
      <c r="G8" s="10" t="s">
        <v>5</v>
      </c>
      <c r="H8" s="10" t="s">
        <v>4</v>
      </c>
      <c r="I8" s="10" t="s">
        <v>5</v>
      </c>
      <c r="J8" s="10" t="s">
        <v>4</v>
      </c>
      <c r="K8" s="22"/>
      <c r="L8" s="22"/>
      <c r="M8" s="22"/>
      <c r="N8" s="22"/>
      <c r="O8" s="22"/>
      <c r="P8" s="37"/>
      <c r="Q8" s="37"/>
    </row>
    <row r="9" spans="1:23">
      <c r="A9" s="9">
        <v>1</v>
      </c>
      <c r="B9" s="12" t="s">
        <v>22</v>
      </c>
      <c r="C9" s="13" t="s">
        <v>43</v>
      </c>
      <c r="D9" s="13">
        <v>300</v>
      </c>
      <c r="E9" s="14">
        <v>5.2</v>
      </c>
      <c r="F9" s="15">
        <f t="shared" ref="F9:F32" si="0">E9-(E9/(100+M9)*M9)</f>
        <v>5.2</v>
      </c>
      <c r="G9" s="15">
        <v>6.24</v>
      </c>
      <c r="H9" s="15">
        <f t="shared" ref="H9:H32" si="1">G9-(G9/(100+M9)*M9)</f>
        <v>6.24</v>
      </c>
      <c r="I9" s="15">
        <v>5.75</v>
      </c>
      <c r="J9" s="15">
        <f t="shared" ref="J9:J32" si="2">I9-(I9/(100+M9)*M9)</f>
        <v>5.75</v>
      </c>
      <c r="K9" s="20">
        <f t="shared" ref="K9:K32" si="3">(SQRT(((E9-AVERAGE(I9,E9,G9))^2+(I9-AVERAGE(I9,E9,G9))^2+(G9-AVERAGE(E9,G9,I9))^2)/2))/AVERAGE(I9,E9,G9)*100</f>
        <v>9.080076467245064</v>
      </c>
      <c r="L9" s="16">
        <f t="shared" ref="L9:L32" si="4">AVERAGE(F9,J9,H9)</f>
        <v>5.7299999999999995</v>
      </c>
      <c r="M9" s="9"/>
      <c r="N9" s="17">
        <f t="shared" ref="N9:N32" si="5">ROUND(L9+L9/100*M9, 2)</f>
        <v>5.73</v>
      </c>
      <c r="O9" s="17">
        <f t="shared" ref="O9:O32" si="6">N9*D9</f>
        <v>1719.0000000000002</v>
      </c>
      <c r="P9" s="15">
        <f t="shared" ref="P9:P32" si="7">MIN(E9,G9,I9)</f>
        <v>5.2</v>
      </c>
      <c r="Q9" s="18">
        <f t="shared" ref="Q9:Q32" si="8">P9*D9</f>
        <v>1560</v>
      </c>
    </row>
    <row r="10" spans="1:23">
      <c r="A10" s="9">
        <v>2</v>
      </c>
      <c r="B10" s="12" t="s">
        <v>23</v>
      </c>
      <c r="C10" s="13" t="s">
        <v>43</v>
      </c>
      <c r="D10" s="13">
        <v>10</v>
      </c>
      <c r="E10" s="14">
        <v>150</v>
      </c>
      <c r="F10" s="15">
        <f t="shared" si="0"/>
        <v>150</v>
      </c>
      <c r="G10" s="15">
        <v>180</v>
      </c>
      <c r="H10" s="15">
        <f t="shared" si="1"/>
        <v>180</v>
      </c>
      <c r="I10" s="15">
        <v>165.75</v>
      </c>
      <c r="J10" s="15">
        <f t="shared" si="2"/>
        <v>165.75</v>
      </c>
      <c r="K10" s="20">
        <f t="shared" si="3"/>
        <v>9.0809371851491179</v>
      </c>
      <c r="L10" s="16">
        <f t="shared" si="4"/>
        <v>165.25</v>
      </c>
      <c r="M10" s="9"/>
      <c r="N10" s="17">
        <f t="shared" si="5"/>
        <v>165.25</v>
      </c>
      <c r="O10" s="17">
        <f t="shared" si="6"/>
        <v>1652.5</v>
      </c>
      <c r="P10" s="15">
        <f t="shared" si="7"/>
        <v>150</v>
      </c>
      <c r="Q10" s="18">
        <f t="shared" si="8"/>
        <v>1500</v>
      </c>
    </row>
    <row r="11" spans="1:23" ht="24">
      <c r="A11" s="9">
        <v>3</v>
      </c>
      <c r="B11" s="12" t="s">
        <v>24</v>
      </c>
      <c r="C11" s="13" t="s">
        <v>43</v>
      </c>
      <c r="D11" s="13">
        <v>1</v>
      </c>
      <c r="E11" s="14">
        <v>730</v>
      </c>
      <c r="F11" s="15">
        <f t="shared" si="0"/>
        <v>730</v>
      </c>
      <c r="G11" s="15">
        <v>876</v>
      </c>
      <c r="H11" s="15">
        <f t="shared" si="1"/>
        <v>876</v>
      </c>
      <c r="I11" s="15">
        <v>806.65</v>
      </c>
      <c r="J11" s="15">
        <f t="shared" si="2"/>
        <v>806.65</v>
      </c>
      <c r="K11" s="20">
        <f t="shared" si="3"/>
        <v>9.0809371851491179</v>
      </c>
      <c r="L11" s="16">
        <f t="shared" si="4"/>
        <v>804.2166666666667</v>
      </c>
      <c r="M11" s="9"/>
      <c r="N11" s="17">
        <f t="shared" si="5"/>
        <v>804.22</v>
      </c>
      <c r="O11" s="17">
        <f t="shared" si="6"/>
        <v>804.22</v>
      </c>
      <c r="P11" s="15">
        <f t="shared" si="7"/>
        <v>730</v>
      </c>
      <c r="Q11" s="18">
        <f t="shared" si="8"/>
        <v>730</v>
      </c>
    </row>
    <row r="12" spans="1:23" ht="24">
      <c r="A12" s="9">
        <v>4</v>
      </c>
      <c r="B12" s="12" t="s">
        <v>25</v>
      </c>
      <c r="C12" s="13" t="s">
        <v>44</v>
      </c>
      <c r="D12" s="13">
        <v>100</v>
      </c>
      <c r="E12" s="14">
        <v>650</v>
      </c>
      <c r="F12" s="15">
        <f t="shared" si="0"/>
        <v>650</v>
      </c>
      <c r="G12" s="15">
        <v>780</v>
      </c>
      <c r="H12" s="15">
        <f t="shared" si="1"/>
        <v>780</v>
      </c>
      <c r="I12" s="15">
        <v>718.25</v>
      </c>
      <c r="J12" s="15">
        <f t="shared" si="2"/>
        <v>718.25</v>
      </c>
      <c r="K12" s="20">
        <f t="shared" si="3"/>
        <v>9.0809371851491179</v>
      </c>
      <c r="L12" s="16">
        <f t="shared" si="4"/>
        <v>716.08333333333337</v>
      </c>
      <c r="M12" s="9"/>
      <c r="N12" s="17">
        <f t="shared" si="5"/>
        <v>716.08</v>
      </c>
      <c r="O12" s="17">
        <f t="shared" si="6"/>
        <v>71608</v>
      </c>
      <c r="P12" s="15">
        <f t="shared" si="7"/>
        <v>650</v>
      </c>
      <c r="Q12" s="18">
        <f t="shared" si="8"/>
        <v>65000</v>
      </c>
    </row>
    <row r="13" spans="1:23" ht="24">
      <c r="A13" s="9">
        <v>5</v>
      </c>
      <c r="B13" s="12" t="s">
        <v>26</v>
      </c>
      <c r="C13" s="13" t="s">
        <v>43</v>
      </c>
      <c r="D13" s="13">
        <v>10</v>
      </c>
      <c r="E13" s="14">
        <v>170</v>
      </c>
      <c r="F13" s="15">
        <f t="shared" si="0"/>
        <v>170</v>
      </c>
      <c r="G13" s="15">
        <v>204</v>
      </c>
      <c r="H13" s="15">
        <f t="shared" si="1"/>
        <v>204</v>
      </c>
      <c r="I13" s="15">
        <v>187.85</v>
      </c>
      <c r="J13" s="15">
        <f t="shared" si="2"/>
        <v>187.85</v>
      </c>
      <c r="K13" s="20">
        <f t="shared" si="3"/>
        <v>9.0809371851491196</v>
      </c>
      <c r="L13" s="16">
        <f t="shared" si="4"/>
        <v>187.28333333333333</v>
      </c>
      <c r="M13" s="9"/>
      <c r="N13" s="17">
        <f t="shared" si="5"/>
        <v>187.28</v>
      </c>
      <c r="O13" s="17">
        <f t="shared" si="6"/>
        <v>1872.8</v>
      </c>
      <c r="P13" s="15">
        <f t="shared" si="7"/>
        <v>170</v>
      </c>
      <c r="Q13" s="18">
        <f t="shared" si="8"/>
        <v>1700</v>
      </c>
    </row>
    <row r="14" spans="1:23" ht="24">
      <c r="A14" s="9">
        <v>6</v>
      </c>
      <c r="B14" s="12" t="s">
        <v>27</v>
      </c>
      <c r="C14" s="13" t="s">
        <v>44</v>
      </c>
      <c r="D14" s="13">
        <v>1</v>
      </c>
      <c r="E14" s="14">
        <v>950</v>
      </c>
      <c r="F14" s="15">
        <f t="shared" si="0"/>
        <v>950</v>
      </c>
      <c r="G14" s="15">
        <v>1140</v>
      </c>
      <c r="H14" s="15">
        <f t="shared" si="1"/>
        <v>1140</v>
      </c>
      <c r="I14" s="15">
        <v>1049.75</v>
      </c>
      <c r="J14" s="15">
        <f t="shared" si="2"/>
        <v>1049.75</v>
      </c>
      <c r="K14" s="20">
        <f t="shared" si="3"/>
        <v>9.0809371851491179</v>
      </c>
      <c r="L14" s="16">
        <f t="shared" si="4"/>
        <v>1046.5833333333333</v>
      </c>
      <c r="M14" s="9"/>
      <c r="N14" s="17">
        <f t="shared" si="5"/>
        <v>1046.58</v>
      </c>
      <c r="O14" s="17">
        <f t="shared" si="6"/>
        <v>1046.58</v>
      </c>
      <c r="P14" s="15">
        <f t="shared" si="7"/>
        <v>950</v>
      </c>
      <c r="Q14" s="18">
        <f t="shared" si="8"/>
        <v>950</v>
      </c>
    </row>
    <row r="15" spans="1:23" ht="36">
      <c r="A15" s="9">
        <v>7</v>
      </c>
      <c r="B15" s="12" t="s">
        <v>53</v>
      </c>
      <c r="C15" s="13" t="s">
        <v>43</v>
      </c>
      <c r="D15" s="13">
        <v>10</v>
      </c>
      <c r="E15" s="14">
        <v>950</v>
      </c>
      <c r="F15" s="15">
        <f t="shared" si="0"/>
        <v>950</v>
      </c>
      <c r="G15" s="15">
        <v>1140</v>
      </c>
      <c r="H15" s="15">
        <f t="shared" si="1"/>
        <v>1140</v>
      </c>
      <c r="I15" s="15">
        <v>1049.75</v>
      </c>
      <c r="J15" s="15">
        <f t="shared" si="2"/>
        <v>1049.75</v>
      </c>
      <c r="K15" s="20">
        <f t="shared" si="3"/>
        <v>9.0809371851491179</v>
      </c>
      <c r="L15" s="16">
        <f t="shared" si="4"/>
        <v>1046.5833333333333</v>
      </c>
      <c r="M15" s="9"/>
      <c r="N15" s="17">
        <f t="shared" si="5"/>
        <v>1046.58</v>
      </c>
      <c r="O15" s="17">
        <f t="shared" si="6"/>
        <v>10465.799999999999</v>
      </c>
      <c r="P15" s="15">
        <f t="shared" si="7"/>
        <v>950</v>
      </c>
      <c r="Q15" s="18">
        <f t="shared" si="8"/>
        <v>9500</v>
      </c>
    </row>
    <row r="16" spans="1:23">
      <c r="A16" s="9">
        <v>8</v>
      </c>
      <c r="B16" s="12" t="s">
        <v>28</v>
      </c>
      <c r="C16" s="13" t="s">
        <v>43</v>
      </c>
      <c r="D16" s="13">
        <v>4</v>
      </c>
      <c r="E16" s="14">
        <v>16000</v>
      </c>
      <c r="F16" s="15">
        <f t="shared" si="0"/>
        <v>16000</v>
      </c>
      <c r="G16" s="15">
        <v>19200</v>
      </c>
      <c r="H16" s="15">
        <f t="shared" si="1"/>
        <v>19200</v>
      </c>
      <c r="I16" s="15">
        <v>17680</v>
      </c>
      <c r="J16" s="15">
        <f t="shared" si="2"/>
        <v>17680</v>
      </c>
      <c r="K16" s="20">
        <f t="shared" si="3"/>
        <v>9.0809371851491161</v>
      </c>
      <c r="L16" s="16">
        <f t="shared" si="4"/>
        <v>17626.666666666668</v>
      </c>
      <c r="M16" s="9"/>
      <c r="N16" s="17">
        <f t="shared" si="5"/>
        <v>17626.669999999998</v>
      </c>
      <c r="O16" s="17">
        <f t="shared" si="6"/>
        <v>70506.679999999993</v>
      </c>
      <c r="P16" s="15">
        <f t="shared" si="7"/>
        <v>16000</v>
      </c>
      <c r="Q16" s="18">
        <f t="shared" si="8"/>
        <v>64000</v>
      </c>
    </row>
    <row r="17" spans="1:17">
      <c r="A17" s="9">
        <v>9</v>
      </c>
      <c r="B17" s="12" t="s">
        <v>29</v>
      </c>
      <c r="C17" s="13" t="s">
        <v>45</v>
      </c>
      <c r="D17" s="13">
        <v>2</v>
      </c>
      <c r="E17" s="14">
        <v>12000</v>
      </c>
      <c r="F17" s="15">
        <f t="shared" si="0"/>
        <v>12000</v>
      </c>
      <c r="G17" s="15">
        <v>14400</v>
      </c>
      <c r="H17" s="15">
        <f t="shared" si="1"/>
        <v>14400</v>
      </c>
      <c r="I17" s="15">
        <v>13260</v>
      </c>
      <c r="J17" s="15">
        <f t="shared" si="2"/>
        <v>13260</v>
      </c>
      <c r="K17" s="20">
        <f t="shared" si="3"/>
        <v>9.0809371851491179</v>
      </c>
      <c r="L17" s="16">
        <f t="shared" si="4"/>
        <v>13220</v>
      </c>
      <c r="M17" s="9"/>
      <c r="N17" s="17">
        <f t="shared" si="5"/>
        <v>13220</v>
      </c>
      <c r="O17" s="17">
        <f t="shared" si="6"/>
        <v>26440</v>
      </c>
      <c r="P17" s="15">
        <f t="shared" si="7"/>
        <v>12000</v>
      </c>
      <c r="Q17" s="18">
        <f t="shared" si="8"/>
        <v>24000</v>
      </c>
    </row>
    <row r="18" spans="1:17">
      <c r="A18" s="9">
        <v>10</v>
      </c>
      <c r="B18" s="12" t="s">
        <v>30</v>
      </c>
      <c r="C18" s="13" t="s">
        <v>44</v>
      </c>
      <c r="D18" s="13">
        <v>3</v>
      </c>
      <c r="E18" s="14">
        <v>1450</v>
      </c>
      <c r="F18" s="15">
        <f t="shared" si="0"/>
        <v>1450</v>
      </c>
      <c r="G18" s="15">
        <v>1740</v>
      </c>
      <c r="H18" s="15">
        <f t="shared" si="1"/>
        <v>1740</v>
      </c>
      <c r="I18" s="15">
        <v>1602.25</v>
      </c>
      <c r="J18" s="15">
        <f t="shared" si="2"/>
        <v>1602.25</v>
      </c>
      <c r="K18" s="20">
        <f t="shared" si="3"/>
        <v>9.0809371851491196</v>
      </c>
      <c r="L18" s="16">
        <f t="shared" si="4"/>
        <v>1597.4166666666667</v>
      </c>
      <c r="M18" s="9"/>
      <c r="N18" s="17">
        <f t="shared" si="5"/>
        <v>1597.42</v>
      </c>
      <c r="O18" s="17">
        <f t="shared" si="6"/>
        <v>4792.26</v>
      </c>
      <c r="P18" s="15">
        <f t="shared" si="7"/>
        <v>1450</v>
      </c>
      <c r="Q18" s="18">
        <f t="shared" si="8"/>
        <v>4350</v>
      </c>
    </row>
    <row r="19" spans="1:17">
      <c r="A19" s="9">
        <v>11</v>
      </c>
      <c r="B19" s="12" t="s">
        <v>31</v>
      </c>
      <c r="C19" s="13" t="s">
        <v>43</v>
      </c>
      <c r="D19" s="13">
        <v>5</v>
      </c>
      <c r="E19" s="14">
        <v>350</v>
      </c>
      <c r="F19" s="15">
        <f t="shared" si="0"/>
        <v>350</v>
      </c>
      <c r="G19" s="15">
        <v>420</v>
      </c>
      <c r="H19" s="15">
        <f t="shared" si="1"/>
        <v>420</v>
      </c>
      <c r="I19" s="15">
        <v>386.75</v>
      </c>
      <c r="J19" s="15">
        <f t="shared" si="2"/>
        <v>386.75</v>
      </c>
      <c r="K19" s="20">
        <f t="shared" si="3"/>
        <v>9.0809371851491179</v>
      </c>
      <c r="L19" s="16">
        <f t="shared" si="4"/>
        <v>385.58333333333331</v>
      </c>
      <c r="M19" s="9"/>
      <c r="N19" s="17">
        <f t="shared" si="5"/>
        <v>385.58</v>
      </c>
      <c r="O19" s="17">
        <f t="shared" si="6"/>
        <v>1927.8999999999999</v>
      </c>
      <c r="P19" s="15">
        <f t="shared" si="7"/>
        <v>350</v>
      </c>
      <c r="Q19" s="18">
        <f t="shared" si="8"/>
        <v>1750</v>
      </c>
    </row>
    <row r="20" spans="1:17">
      <c r="A20" s="9">
        <v>12</v>
      </c>
      <c r="B20" s="12" t="s">
        <v>32</v>
      </c>
      <c r="C20" s="13" t="s">
        <v>43</v>
      </c>
      <c r="D20" s="13">
        <v>20</v>
      </c>
      <c r="E20" s="14">
        <v>490</v>
      </c>
      <c r="F20" s="15">
        <f t="shared" si="0"/>
        <v>490</v>
      </c>
      <c r="G20" s="15">
        <v>588</v>
      </c>
      <c r="H20" s="15">
        <f t="shared" si="1"/>
        <v>588</v>
      </c>
      <c r="I20" s="15">
        <v>541.45000000000005</v>
      </c>
      <c r="J20" s="15">
        <f t="shared" si="2"/>
        <v>541.45000000000005</v>
      </c>
      <c r="K20" s="20">
        <f t="shared" si="3"/>
        <v>9.0809371851491179</v>
      </c>
      <c r="L20" s="16">
        <f t="shared" si="4"/>
        <v>539.81666666666672</v>
      </c>
      <c r="M20" s="9"/>
      <c r="N20" s="17">
        <f t="shared" si="5"/>
        <v>539.82000000000005</v>
      </c>
      <c r="O20" s="17">
        <f t="shared" si="6"/>
        <v>10796.400000000001</v>
      </c>
      <c r="P20" s="15">
        <f t="shared" si="7"/>
        <v>490</v>
      </c>
      <c r="Q20" s="18">
        <f t="shared" si="8"/>
        <v>9800</v>
      </c>
    </row>
    <row r="21" spans="1:17">
      <c r="A21" s="9">
        <v>13</v>
      </c>
      <c r="B21" s="12" t="s">
        <v>33</v>
      </c>
      <c r="C21" s="13" t="s">
        <v>43</v>
      </c>
      <c r="D21" s="13">
        <v>20</v>
      </c>
      <c r="E21" s="14">
        <v>160</v>
      </c>
      <c r="F21" s="15">
        <f t="shared" si="0"/>
        <v>160</v>
      </c>
      <c r="G21" s="15">
        <v>192</v>
      </c>
      <c r="H21" s="15">
        <f t="shared" si="1"/>
        <v>192</v>
      </c>
      <c r="I21" s="15">
        <v>176.8</v>
      </c>
      <c r="J21" s="15">
        <f t="shared" si="2"/>
        <v>176.8</v>
      </c>
      <c r="K21" s="20">
        <f t="shared" si="3"/>
        <v>9.0809371851491196</v>
      </c>
      <c r="L21" s="16">
        <f t="shared" si="4"/>
        <v>176.26666666666665</v>
      </c>
      <c r="M21" s="9"/>
      <c r="N21" s="17">
        <f t="shared" si="5"/>
        <v>176.27</v>
      </c>
      <c r="O21" s="17">
        <f t="shared" si="6"/>
        <v>3525.4</v>
      </c>
      <c r="P21" s="15">
        <f t="shared" si="7"/>
        <v>160</v>
      </c>
      <c r="Q21" s="18">
        <f t="shared" si="8"/>
        <v>3200</v>
      </c>
    </row>
    <row r="22" spans="1:17" ht="24">
      <c r="A22" s="9">
        <v>14</v>
      </c>
      <c r="B22" s="12" t="s">
        <v>52</v>
      </c>
      <c r="C22" s="13" t="s">
        <v>43</v>
      </c>
      <c r="D22" s="13">
        <v>50</v>
      </c>
      <c r="E22" s="14">
        <v>18</v>
      </c>
      <c r="F22" s="15">
        <f t="shared" si="0"/>
        <v>18</v>
      </c>
      <c r="G22" s="15">
        <v>21.6</v>
      </c>
      <c r="H22" s="15">
        <f t="shared" si="1"/>
        <v>21.6</v>
      </c>
      <c r="I22" s="15">
        <v>19.89</v>
      </c>
      <c r="J22" s="15">
        <f t="shared" si="2"/>
        <v>19.89</v>
      </c>
      <c r="K22" s="20">
        <f t="shared" si="3"/>
        <v>9.0809371851491232</v>
      </c>
      <c r="L22" s="16">
        <f t="shared" si="4"/>
        <v>19.830000000000002</v>
      </c>
      <c r="M22" s="9"/>
      <c r="N22" s="17">
        <f t="shared" si="5"/>
        <v>19.829999999999998</v>
      </c>
      <c r="O22" s="17">
        <f t="shared" si="6"/>
        <v>991.49999999999989</v>
      </c>
      <c r="P22" s="15">
        <f t="shared" si="7"/>
        <v>18</v>
      </c>
      <c r="Q22" s="18">
        <f t="shared" si="8"/>
        <v>900</v>
      </c>
    </row>
    <row r="23" spans="1:17">
      <c r="A23" s="9">
        <v>15</v>
      </c>
      <c r="B23" s="12" t="s">
        <v>34</v>
      </c>
      <c r="C23" s="13" t="s">
        <v>44</v>
      </c>
      <c r="D23" s="13">
        <v>2</v>
      </c>
      <c r="E23" s="14">
        <v>1350</v>
      </c>
      <c r="F23" s="15">
        <f t="shared" si="0"/>
        <v>1350</v>
      </c>
      <c r="G23" s="15">
        <v>1620</v>
      </c>
      <c r="H23" s="15">
        <f t="shared" si="1"/>
        <v>1620</v>
      </c>
      <c r="I23" s="15">
        <v>1491.75</v>
      </c>
      <c r="J23" s="15">
        <f t="shared" si="2"/>
        <v>1491.75</v>
      </c>
      <c r="K23" s="20">
        <f t="shared" si="3"/>
        <v>9.0809371851491196</v>
      </c>
      <c r="L23" s="16">
        <f t="shared" si="4"/>
        <v>1487.25</v>
      </c>
      <c r="M23" s="9"/>
      <c r="N23" s="17">
        <f t="shared" si="5"/>
        <v>1487.25</v>
      </c>
      <c r="O23" s="17">
        <f t="shared" si="6"/>
        <v>2974.5</v>
      </c>
      <c r="P23" s="15">
        <f t="shared" si="7"/>
        <v>1350</v>
      </c>
      <c r="Q23" s="18">
        <f t="shared" si="8"/>
        <v>2700</v>
      </c>
    </row>
    <row r="24" spans="1:17" ht="24">
      <c r="A24" s="9">
        <v>16</v>
      </c>
      <c r="B24" s="19" t="s">
        <v>35</v>
      </c>
      <c r="C24" s="13" t="s">
        <v>43</v>
      </c>
      <c r="D24" s="13">
        <v>20</v>
      </c>
      <c r="E24" s="14">
        <v>30</v>
      </c>
      <c r="F24" s="15">
        <f t="shared" si="0"/>
        <v>30</v>
      </c>
      <c r="G24" s="15">
        <v>36</v>
      </c>
      <c r="H24" s="15">
        <f t="shared" si="1"/>
        <v>36</v>
      </c>
      <c r="I24" s="15">
        <v>33.15</v>
      </c>
      <c r="J24" s="15">
        <f t="shared" si="2"/>
        <v>33.15</v>
      </c>
      <c r="K24" s="20">
        <f t="shared" si="3"/>
        <v>9.0809371851491179</v>
      </c>
      <c r="L24" s="16">
        <f t="shared" si="4"/>
        <v>33.050000000000004</v>
      </c>
      <c r="M24" s="9"/>
      <c r="N24" s="17">
        <f t="shared" si="5"/>
        <v>33.049999999999997</v>
      </c>
      <c r="O24" s="17">
        <f t="shared" si="6"/>
        <v>661</v>
      </c>
      <c r="P24" s="15">
        <f t="shared" si="7"/>
        <v>30</v>
      </c>
      <c r="Q24" s="18">
        <f t="shared" si="8"/>
        <v>600</v>
      </c>
    </row>
    <row r="25" spans="1:17" ht="24">
      <c r="A25" s="9">
        <v>17</v>
      </c>
      <c r="B25" s="12" t="s">
        <v>36</v>
      </c>
      <c r="C25" s="13" t="s">
        <v>46</v>
      </c>
      <c r="D25" s="13">
        <v>4</v>
      </c>
      <c r="E25" s="14">
        <v>520</v>
      </c>
      <c r="F25" s="15">
        <f t="shared" si="0"/>
        <v>520</v>
      </c>
      <c r="G25" s="15">
        <v>624</v>
      </c>
      <c r="H25" s="15">
        <f t="shared" si="1"/>
        <v>624</v>
      </c>
      <c r="I25" s="15">
        <v>574.6</v>
      </c>
      <c r="J25" s="15">
        <f t="shared" si="2"/>
        <v>574.6</v>
      </c>
      <c r="K25" s="20">
        <f t="shared" si="3"/>
        <v>9.0809371851491179</v>
      </c>
      <c r="L25" s="16">
        <f t="shared" si="4"/>
        <v>572.86666666666667</v>
      </c>
      <c r="M25" s="9"/>
      <c r="N25" s="17">
        <f t="shared" si="5"/>
        <v>572.87</v>
      </c>
      <c r="O25" s="17">
        <f t="shared" si="6"/>
        <v>2291.48</v>
      </c>
      <c r="P25" s="15">
        <f t="shared" si="7"/>
        <v>520</v>
      </c>
      <c r="Q25" s="18">
        <f t="shared" si="8"/>
        <v>2080</v>
      </c>
    </row>
    <row r="26" spans="1:17" ht="24">
      <c r="A26" s="9">
        <v>18</v>
      </c>
      <c r="B26" s="12" t="s">
        <v>37</v>
      </c>
      <c r="C26" s="13" t="s">
        <v>44</v>
      </c>
      <c r="D26" s="13">
        <v>8</v>
      </c>
      <c r="E26" s="14">
        <v>1860</v>
      </c>
      <c r="F26" s="15">
        <f t="shared" si="0"/>
        <v>1860</v>
      </c>
      <c r="G26" s="15">
        <v>2232</v>
      </c>
      <c r="H26" s="15">
        <f t="shared" si="1"/>
        <v>2232</v>
      </c>
      <c r="I26" s="15">
        <v>2055.3000000000002</v>
      </c>
      <c r="J26" s="15">
        <f t="shared" si="2"/>
        <v>2055.3000000000002</v>
      </c>
      <c r="K26" s="20">
        <f t="shared" si="3"/>
        <v>9.0809371851491196</v>
      </c>
      <c r="L26" s="16">
        <f t="shared" si="4"/>
        <v>2049.1</v>
      </c>
      <c r="M26" s="9"/>
      <c r="N26" s="17">
        <f t="shared" si="5"/>
        <v>2049.1</v>
      </c>
      <c r="O26" s="17">
        <f t="shared" si="6"/>
        <v>16392.8</v>
      </c>
      <c r="P26" s="15">
        <f t="shared" si="7"/>
        <v>1860</v>
      </c>
      <c r="Q26" s="18">
        <f t="shared" si="8"/>
        <v>14880</v>
      </c>
    </row>
    <row r="27" spans="1:17">
      <c r="A27" s="9">
        <v>19</v>
      </c>
      <c r="B27" s="12" t="s">
        <v>38</v>
      </c>
      <c r="C27" s="13" t="s">
        <v>44</v>
      </c>
      <c r="D27" s="13">
        <v>30</v>
      </c>
      <c r="E27" s="14">
        <v>130</v>
      </c>
      <c r="F27" s="15">
        <f t="shared" si="0"/>
        <v>130</v>
      </c>
      <c r="G27" s="15">
        <v>156</v>
      </c>
      <c r="H27" s="15">
        <f t="shared" si="1"/>
        <v>156</v>
      </c>
      <c r="I27" s="15">
        <v>143.65</v>
      </c>
      <c r="J27" s="15">
        <f t="shared" si="2"/>
        <v>143.65</v>
      </c>
      <c r="K27" s="20">
        <f t="shared" si="3"/>
        <v>9.0809371851491179</v>
      </c>
      <c r="L27" s="16">
        <f t="shared" si="4"/>
        <v>143.21666666666667</v>
      </c>
      <c r="M27" s="9"/>
      <c r="N27" s="17">
        <f t="shared" si="5"/>
        <v>143.22</v>
      </c>
      <c r="O27" s="17">
        <f t="shared" si="6"/>
        <v>4296.6000000000004</v>
      </c>
      <c r="P27" s="15">
        <f t="shared" si="7"/>
        <v>130</v>
      </c>
      <c r="Q27" s="18">
        <f t="shared" si="8"/>
        <v>3900</v>
      </c>
    </row>
    <row r="28" spans="1:17">
      <c r="A28" s="9">
        <v>20</v>
      </c>
      <c r="B28" s="12" t="s">
        <v>39</v>
      </c>
      <c r="C28" s="13" t="s">
        <v>43</v>
      </c>
      <c r="D28" s="13">
        <v>10</v>
      </c>
      <c r="E28" s="14">
        <v>750</v>
      </c>
      <c r="F28" s="15">
        <f t="shared" si="0"/>
        <v>750</v>
      </c>
      <c r="G28" s="15">
        <v>900</v>
      </c>
      <c r="H28" s="15">
        <f t="shared" si="1"/>
        <v>900</v>
      </c>
      <c r="I28" s="15">
        <v>828.75</v>
      </c>
      <c r="J28" s="15">
        <f t="shared" si="2"/>
        <v>828.75</v>
      </c>
      <c r="K28" s="20">
        <f t="shared" si="3"/>
        <v>9.0809371851491179</v>
      </c>
      <c r="L28" s="16">
        <f t="shared" si="4"/>
        <v>826.25</v>
      </c>
      <c r="M28" s="9"/>
      <c r="N28" s="17">
        <f t="shared" si="5"/>
        <v>826.25</v>
      </c>
      <c r="O28" s="17">
        <f t="shared" si="6"/>
        <v>8262.5</v>
      </c>
      <c r="P28" s="15">
        <f t="shared" si="7"/>
        <v>750</v>
      </c>
      <c r="Q28" s="18">
        <f t="shared" si="8"/>
        <v>7500</v>
      </c>
    </row>
    <row r="29" spans="1:17">
      <c r="A29" s="9">
        <v>21</v>
      </c>
      <c r="B29" s="12" t="s">
        <v>40</v>
      </c>
      <c r="C29" s="13" t="s">
        <v>43</v>
      </c>
      <c r="D29" s="13">
        <v>10</v>
      </c>
      <c r="E29" s="14">
        <v>230</v>
      </c>
      <c r="F29" s="15">
        <f t="shared" si="0"/>
        <v>230</v>
      </c>
      <c r="G29" s="15">
        <v>276</v>
      </c>
      <c r="H29" s="15">
        <f t="shared" si="1"/>
        <v>276</v>
      </c>
      <c r="I29" s="15">
        <v>254.15</v>
      </c>
      <c r="J29" s="15">
        <f t="shared" si="2"/>
        <v>254.15</v>
      </c>
      <c r="K29" s="20">
        <f t="shared" si="3"/>
        <v>9.0809371851491196</v>
      </c>
      <c r="L29" s="16">
        <f t="shared" si="4"/>
        <v>253.38333333333333</v>
      </c>
      <c r="M29" s="9"/>
      <c r="N29" s="17">
        <f t="shared" si="5"/>
        <v>253.38</v>
      </c>
      <c r="O29" s="17">
        <f t="shared" si="6"/>
        <v>2533.8000000000002</v>
      </c>
      <c r="P29" s="15">
        <f t="shared" si="7"/>
        <v>230</v>
      </c>
      <c r="Q29" s="18">
        <f t="shared" si="8"/>
        <v>2300</v>
      </c>
    </row>
    <row r="30" spans="1:17" ht="24">
      <c r="A30" s="9">
        <v>22</v>
      </c>
      <c r="B30" s="12" t="s">
        <v>41</v>
      </c>
      <c r="C30" s="13" t="s">
        <v>43</v>
      </c>
      <c r="D30" s="13">
        <v>1000</v>
      </c>
      <c r="E30" s="14">
        <v>2.2000000000000002</v>
      </c>
      <c r="F30" s="15">
        <f t="shared" si="0"/>
        <v>2.2000000000000002</v>
      </c>
      <c r="G30" s="15">
        <v>2.64</v>
      </c>
      <c r="H30" s="15">
        <f t="shared" si="1"/>
        <v>2.64</v>
      </c>
      <c r="I30" s="15">
        <v>2.4300000000000002</v>
      </c>
      <c r="J30" s="15">
        <f t="shared" si="2"/>
        <v>2.4300000000000002</v>
      </c>
      <c r="K30" s="20">
        <f t="shared" si="3"/>
        <v>9.0815300358977034</v>
      </c>
      <c r="L30" s="16">
        <f t="shared" si="4"/>
        <v>2.4233333333333338</v>
      </c>
      <c r="M30" s="9"/>
      <c r="N30" s="17">
        <f t="shared" si="5"/>
        <v>2.42</v>
      </c>
      <c r="O30" s="17">
        <f t="shared" si="6"/>
        <v>2420</v>
      </c>
      <c r="P30" s="15">
        <f t="shared" si="7"/>
        <v>2.2000000000000002</v>
      </c>
      <c r="Q30" s="18">
        <f t="shared" si="8"/>
        <v>2200</v>
      </c>
    </row>
    <row r="31" spans="1:17" ht="36">
      <c r="A31" s="9">
        <v>23</v>
      </c>
      <c r="B31" s="12" t="s">
        <v>54</v>
      </c>
      <c r="C31" s="13" t="s">
        <v>43</v>
      </c>
      <c r="D31" s="13">
        <v>5</v>
      </c>
      <c r="E31" s="14">
        <v>150</v>
      </c>
      <c r="F31" s="15">
        <f t="shared" si="0"/>
        <v>150</v>
      </c>
      <c r="G31" s="15">
        <v>180</v>
      </c>
      <c r="H31" s="15">
        <f t="shared" si="1"/>
        <v>180</v>
      </c>
      <c r="I31" s="15">
        <v>165.75</v>
      </c>
      <c r="J31" s="15">
        <f t="shared" si="2"/>
        <v>165.75</v>
      </c>
      <c r="K31" s="20">
        <f t="shared" si="3"/>
        <v>9.0809371851491179</v>
      </c>
      <c r="L31" s="16">
        <f t="shared" si="4"/>
        <v>165.25</v>
      </c>
      <c r="M31" s="9"/>
      <c r="N31" s="17">
        <f t="shared" si="5"/>
        <v>165.25</v>
      </c>
      <c r="O31" s="17">
        <f t="shared" si="6"/>
        <v>826.25</v>
      </c>
      <c r="P31" s="15">
        <f t="shared" si="7"/>
        <v>150</v>
      </c>
      <c r="Q31" s="18">
        <f t="shared" si="8"/>
        <v>750</v>
      </c>
    </row>
    <row r="32" spans="1:17">
      <c r="A32" s="9">
        <v>24</v>
      </c>
      <c r="B32" s="12" t="s">
        <v>55</v>
      </c>
      <c r="C32" s="13" t="s">
        <v>43</v>
      </c>
      <c r="D32" s="13">
        <v>15</v>
      </c>
      <c r="E32" s="14">
        <v>750</v>
      </c>
      <c r="F32" s="15">
        <f t="shared" si="0"/>
        <v>750</v>
      </c>
      <c r="G32" s="15">
        <v>900</v>
      </c>
      <c r="H32" s="15">
        <f t="shared" si="1"/>
        <v>900</v>
      </c>
      <c r="I32" s="15">
        <v>828.75</v>
      </c>
      <c r="J32" s="15">
        <f t="shared" si="2"/>
        <v>828.75</v>
      </c>
      <c r="K32" s="20">
        <f t="shared" si="3"/>
        <v>9.0809371851491179</v>
      </c>
      <c r="L32" s="16">
        <f t="shared" si="4"/>
        <v>826.25</v>
      </c>
      <c r="M32" s="9"/>
      <c r="N32" s="17">
        <f t="shared" si="5"/>
        <v>826.25</v>
      </c>
      <c r="O32" s="17">
        <f t="shared" si="6"/>
        <v>12393.75</v>
      </c>
      <c r="P32" s="15">
        <f t="shared" si="7"/>
        <v>750</v>
      </c>
      <c r="Q32" s="18">
        <f t="shared" si="8"/>
        <v>11250</v>
      </c>
    </row>
    <row r="33" spans="1:25" ht="24">
      <c r="A33" s="9">
        <v>25</v>
      </c>
      <c r="B33" s="12" t="s">
        <v>42</v>
      </c>
      <c r="C33" s="13" t="s">
        <v>44</v>
      </c>
      <c r="D33" s="13">
        <v>1</v>
      </c>
      <c r="E33" s="14">
        <v>1500</v>
      </c>
      <c r="F33" s="15">
        <f>E33-(E33/(100+M33)*M33)</f>
        <v>1500</v>
      </c>
      <c r="G33" s="15">
        <v>1800</v>
      </c>
      <c r="H33" s="15">
        <f>G33-(G33/(100+M33)*M33)</f>
        <v>1800</v>
      </c>
      <c r="I33" s="15">
        <v>1657.5</v>
      </c>
      <c r="J33" s="15">
        <f>I33-(I33/(100+M33)*M33)</f>
        <v>1657.5</v>
      </c>
      <c r="K33" s="20">
        <f>(SQRT(((E33-AVERAGE(I33,E33,G33))^2+(I33-AVERAGE(I33,E33,G33))^2+(G33-AVERAGE(E33,G33,I33))^2)/2))/AVERAGE(I33,E33,G33)*100</f>
        <v>9.0809371851491179</v>
      </c>
      <c r="L33" s="16">
        <f>AVERAGE(F33,J33,H33)</f>
        <v>1652.5</v>
      </c>
      <c r="M33" s="9">
        <v>0</v>
      </c>
      <c r="N33" s="17">
        <f>ROUND(L33+L33/100*M33, 2)</f>
        <v>1652.5</v>
      </c>
      <c r="O33" s="17">
        <f>N33*D33</f>
        <v>1652.5</v>
      </c>
      <c r="P33" s="15">
        <f>MIN(E33,G33,I33)</f>
        <v>1500</v>
      </c>
      <c r="Q33" s="18">
        <f>P33*D33</f>
        <v>1500</v>
      </c>
    </row>
    <row r="34" spans="1:25" ht="35.25" customHeight="1">
      <c r="A34" s="28" t="s">
        <v>3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7">
        <f>SUM(O9:O33)</f>
        <v>262854.21999999997</v>
      </c>
      <c r="P34" s="11"/>
      <c r="Q34" s="7">
        <f>SUM(Q9:Q33)</f>
        <v>238600</v>
      </c>
    </row>
    <row r="35" spans="1:25" ht="41.25" customHeight="1">
      <c r="A35" s="40" t="s">
        <v>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</row>
    <row r="36" spans="1:25" ht="15" customHeight="1">
      <c r="A36" s="34" t="s">
        <v>50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6"/>
      <c r="V36" s="5"/>
      <c r="W36" s="5"/>
      <c r="X36" s="5"/>
      <c r="Y36" s="5"/>
    </row>
    <row r="37" spans="1:25" ht="149.25" customHeight="1">
      <c r="A37" s="39" t="s">
        <v>1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4"/>
      <c r="W37" s="4"/>
      <c r="X37" s="4"/>
      <c r="Y37" s="4"/>
    </row>
    <row r="38" spans="1:25" ht="16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30" t="s">
        <v>0</v>
      </c>
      <c r="B39" s="31"/>
      <c r="C39" s="32" t="s">
        <v>51</v>
      </c>
      <c r="D39" s="3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2"/>
      <c r="T39" s="2"/>
      <c r="U39" s="2"/>
      <c r="V39" s="2"/>
      <c r="W39" s="2"/>
      <c r="X39" s="2"/>
      <c r="Y39" s="2"/>
    </row>
    <row r="40" spans="1: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</sheetData>
  <mergeCells count="25">
    <mergeCell ref="A34:N34"/>
    <mergeCell ref="A39:B39"/>
    <mergeCell ref="C39:D39"/>
    <mergeCell ref="A36:T36"/>
    <mergeCell ref="N7:N8"/>
    <mergeCell ref="O7:O8"/>
    <mergeCell ref="P7:P8"/>
    <mergeCell ref="Q7:Q8"/>
    <mergeCell ref="I7:J7"/>
    <mergeCell ref="B7:B8"/>
    <mergeCell ref="C7:C8"/>
    <mergeCell ref="D7:D8"/>
    <mergeCell ref="E7:F7"/>
    <mergeCell ref="G7:H7"/>
    <mergeCell ref="A37:U37"/>
    <mergeCell ref="A35:S35"/>
    <mergeCell ref="K7:K8"/>
    <mergeCell ref="L7:L8"/>
    <mergeCell ref="M7:M8"/>
    <mergeCell ref="A7:A8"/>
    <mergeCell ref="A1:U1"/>
    <mergeCell ref="A2:U2"/>
    <mergeCell ref="A4:U4"/>
    <mergeCell ref="A5:U5"/>
    <mergeCell ref="A6:U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2026-09-24T02:45:04Z</dcterms:modified>
</cp:coreProperties>
</file>