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0290" yWindow="1200" windowWidth="20730" windowHeight="11760"/>
  </bookViews>
  <sheets>
    <sheet name="Sheet1" sheetId="1" r:id="rId1"/>
  </sheets>
  <definedNames>
    <definedName name="_xlnm.Print_Area" localSheetId="0">Sheet1!$A$1:$M$29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/>
  <c r="L12"/>
  <c r="M12" s="1"/>
  <c r="M13" s="1"/>
  <c r="U12"/>
  <c r="U14" s="1"/>
  <c r="T12"/>
  <c r="T14" s="1"/>
  <c r="S12"/>
  <c r="S14" s="1"/>
  <c r="J12" l="1"/>
  <c r="K12" s="1"/>
</calcChain>
</file>

<file path=xl/sharedStrings.xml><?xml version="1.0" encoding="utf-8"?>
<sst xmlns="http://schemas.openxmlformats.org/spreadsheetml/2006/main" count="34" uniqueCount="33">
  <si>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</si>
  <si>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</si>
  <si>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</si>
  <si>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</si>
  <si>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</si>
  <si>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Коэффициент вариации (%)</t>
  </si>
  <si>
    <t>Средняя цена (руб.)</t>
  </si>
  <si>
    <t>Источники цены (руб.)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</si>
  <si>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</t>
  </si>
  <si>
    <t>Характеристики объекта закупки:</t>
  </si>
  <si>
    <t>Используемый метод определения НМЦК с обоснованием:</t>
  </si>
  <si>
    <t>Расчёт НМЦК</t>
  </si>
  <si>
    <t>Итого:</t>
  </si>
  <si>
    <t>(должность)</t>
  </si>
  <si>
    <t>(подпись/расшифровка подписи)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</si>
  <si>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</si>
  <si>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Среднее квадра-тичное отклонение</t>
  </si>
  <si>
    <t/>
  </si>
  <si>
    <t>НМЦК
(руб.)</t>
  </si>
  <si>
    <t/>
  </si>
  <si>
    <t>Отдел ГФС России в г. Кемерово</t>
  </si>
  <si>
    <t>Медосмотры водителей предрейсовые и послерейсовые (круглосуточно)</t>
  </si>
  <si>
    <t>Заместитель начальника отдела                         ГФС России в г. Кемерово</t>
  </si>
  <si>
    <t xml:space="preserve">                                                      /В.В. Козлов</t>
  </si>
  <si>
    <t>Проведение предрейсовых и послерейсовых медицинских осмотров водителей (круглосуточно)</t>
  </si>
  <si>
    <t>86.21.10.120/86.21.10.120-00000012</t>
  </si>
  <si>
    <t>Ответственный за закупки отдела (контрактный управляющий):</t>
  </si>
  <si>
    <t>Шт.</t>
  </si>
  <si>
    <t>ООО МПЦ "АМР-Мед" от 11.11.2025 № 446</t>
  </si>
  <si>
    <t>ООО "Медицинский центр "Ваш доктор" г. Кемерово от 11.11.2025 № б/н</t>
  </si>
  <si>
    <t xml:space="preserve">ООО МПЦ "Авангард-Мед" от 10.11.2025 № б/н </t>
  </si>
  <si>
    <r>
      <t xml:space="preserve">На основании проведенного анализа рынка и расчетов, НМЦК составляет: 50 115 (пятьдесят тысяч сто пятнадцать) рублей 05 копеек. </t>
    </r>
    <r>
      <rPr>
        <b/>
        <sz val="14"/>
        <color theme="1"/>
        <rFont val="Times New Roman"/>
        <family val="1"/>
        <charset val="204"/>
      </rPr>
      <t>Вместе с тем, руководствуясь п. 2 ст. 72, п. 3 ст. 219 Бюджетного Кодекса и принимая во внимание доведенные ЛБО, НМЦК устанавливается в минимальном размере, предложенном одним из исполнителей - 36 375 (тридцать шесть тысяч триста семьдесят пять) рублей 00 копеек.</t>
    </r>
  </si>
  <si>
    <t>Дата подготовки обоснования НМЦК: 17.06.2026</t>
  </si>
</sst>
</file>

<file path=xl/styles.xml><?xml version="1.0" encoding="utf-8"?>
<styleSheet xmlns="http://schemas.openxmlformats.org/spreadsheetml/2006/main">
  <numFmts count="1">
    <numFmt numFmtId="164" formatCode="#,##0.0000"/>
  </numFmts>
  <fonts count="10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3" fillId="0" borderId="10" xfId="0" applyFont="1" applyBorder="1" applyAlignment="1">
      <alignment vertical="top" wrapText="1"/>
    </xf>
    <xf numFmtId="4" fontId="1" fillId="0" borderId="3" xfId="0" applyNumberFormat="1" applyFont="1" applyBorder="1" applyAlignment="1">
      <alignment horizontal="left" indent="1"/>
    </xf>
    <xf numFmtId="4" fontId="1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vertical="top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287866</xdr:colOff>
      <xdr:row>8</xdr:row>
      <xdr:rowOff>101600</xdr:rowOff>
    </xdr:from>
    <xdr:to>
      <xdr:col>6</xdr:col>
      <xdr:colOff>302</xdr:colOff>
      <xdr:row>8</xdr:row>
      <xdr:rowOff>1457325</xdr:rowOff>
    </xdr:to>
    <xdr:sp macro="" textlink="">
      <xdr:nvSpPr>
        <xdr:cNvPr id="2" name="TextBox 1">
          <a:extLst>
            <a:ext uri="{FF2B5EF4-FFF2-40B4-BE49-F238E27FC236}">
              <a16:creationId xmlns:mc="http://schemas.openxmlformats.org/markup-compatibility/2006" xmlns:a14="http://schemas.microsoft.com/office/drawing/2010/main" xmlns="" xmlns:a16="http://schemas.microsoft.com/office/drawing/2014/main" id="{8AB3A012-7C61-C543-97BA-7D3D36847688}"/>
            </a:ext>
          </a:extLst>
        </xdr:cNvPr>
        <xdr:cNvSpPr txBox="1"/>
      </xdr:nvSpPr>
      <xdr:spPr>
        <a:xfrm>
          <a:off x="3964516" y="3311525"/>
          <a:ext cx="3206750" cy="1355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ru-RU" sz="1300" i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Среднее квадратичное отклонение</a:t>
          </a:r>
          <a:r>
            <a:rPr lang="en-US" sz="1300" i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:</a:t>
          </a:r>
          <a:endParaRPr lang="ru-RU" sz="1300" i="0">
            <a:latin typeface="Times New Roman" panose="02020603050405020304" pitchFamily="18" charset="0"/>
            <a:ea typeface="Cambria Math" panose="02040503050406030204" pitchFamily="18" charset="0"/>
            <a:cs typeface="Times New Roman" panose="02020603050405020304" pitchFamily="18" charset="0"/>
          </a:endParaRPr>
        </a:p>
        <a:p>
          <a:endParaRPr lang="ru-RU" sz="1000" i="0">
            <a:latin typeface="Times New Roman" panose="02020603050405020304" pitchFamily="18" charset="0"/>
            <a:ea typeface="Cambria Math" panose="02040503050406030204" pitchFamily="18" charset="0"/>
            <a:cs typeface="Times New Roman" panose="02020603050405020304" pitchFamily="18" charset="0"/>
          </a:endParaRPr>
        </a:p>
        <a:p>
          <a:r>
            <a:rPr lang="en-GB" sz="1200" i="0">
              <a:latin typeface="Cambria Math" panose="02040503050406030204" pitchFamily="18" charset="0"/>
              <a:ea typeface="Cambria Math" panose="02040503050406030204" pitchFamily="18" charset="0"/>
            </a:rPr>
            <a:t>𝜎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= √(( ∑2_(𝑖=1)^𝑛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*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〖〖(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ц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_𝑖  − ⟨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ц⟩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)〗^2  〗)/(𝑛−1))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5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⟨</a:t>
          </a: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ц⟩" 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b="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среднее арифметическое всех цен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ru-RU" sz="1100" i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</a:rPr>
            <a:t>𝑛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количество значений, используемых в расчете;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</a:rPr>
            <a:t>𝑖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номер источника ценовой информации;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ц_</a:t>
          </a: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𝑖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цена единицы товара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absolute">
    <xdr:from>
      <xdr:col>0</xdr:col>
      <xdr:colOff>88900</xdr:colOff>
      <xdr:row>8</xdr:row>
      <xdr:rowOff>101600</xdr:rowOff>
    </xdr:from>
    <xdr:to>
      <xdr:col>2</xdr:col>
      <xdr:colOff>279400</xdr:colOff>
      <xdr:row>8</xdr:row>
      <xdr:rowOff>1428750</xdr:rowOff>
    </xdr:to>
    <xdr:sp macro="" textlink="">
      <xdr:nvSpPr>
        <xdr:cNvPr id="3" name="TextBox 2">
          <a:extLst>
            <a:ext uri="{FF2B5EF4-FFF2-40B4-BE49-F238E27FC236}">
              <a16:creationId xmlns:mc="http://schemas.openxmlformats.org/markup-compatibility/2006" xmlns:a14="http://schemas.microsoft.com/office/drawing/2010/main" xmlns="" xmlns:a16="http://schemas.microsoft.com/office/drawing/2014/main" id="{E7F07E60-1350-BB4C-8829-5D9340484218}"/>
            </a:ext>
          </a:extLst>
        </xdr:cNvPr>
        <xdr:cNvSpPr txBox="1">
          <a:spLocks/>
        </xdr:cNvSpPr>
      </xdr:nvSpPr>
      <xdr:spPr>
        <a:xfrm>
          <a:off x="88900" y="3311525"/>
          <a:ext cx="3219450" cy="1327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300" i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Расчет НМЦК (рын) произведен по формуле:</a:t>
          </a:r>
        </a:p>
        <a:p>
          <a:pPr algn="l"/>
          <a:endParaRPr lang="ru-RU" sz="1000" i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GB" sz="1200" i="0">
              <a:latin typeface="Cambria Math" panose="02040503050406030204" pitchFamily="18" charset="0"/>
            </a:rPr>
            <a:t>〖</a:t>
          </a:r>
          <a:r>
            <a:rPr lang="ru-RU" sz="1200" b="0" i="0">
              <a:latin typeface="Cambria Math" panose="02040503050406030204" pitchFamily="18" charset="0"/>
            </a:rPr>
            <a:t>НМЦК</a:t>
          </a:r>
          <a:r>
            <a:rPr lang="en-GB" sz="1200" b="0" i="0">
              <a:latin typeface="Cambria Math" panose="02040503050406030204" pitchFamily="18" charset="0"/>
            </a:rPr>
            <a:t>〗^</a:t>
          </a:r>
          <a:r>
            <a:rPr lang="ru-RU" sz="1200" b="0" i="0">
              <a:latin typeface="Cambria Math" panose="02040503050406030204" pitchFamily="18" charset="0"/>
            </a:rPr>
            <a:t>рын=</a:t>
          </a:r>
          <a:r>
            <a:rPr lang="en-US" sz="1200" b="0" i="0">
              <a:latin typeface="Cambria Math" panose="02040503050406030204" pitchFamily="18" charset="0"/>
            </a:rPr>
            <a:t>𝑣</a:t>
          </a:r>
          <a:r>
            <a:rPr lang="ru-RU" sz="1200" b="0" i="0">
              <a:latin typeface="Cambria Math" panose="02040503050406030204" pitchFamily="18" charset="0"/>
            </a:rPr>
            <a:t>/</a:t>
          </a:r>
          <a:r>
            <a:rPr lang="en-US" sz="1200" b="0" i="0">
              <a:latin typeface="Cambria Math" panose="02040503050406030204" pitchFamily="18" charset="0"/>
            </a:rPr>
            <a:t>𝑛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×∑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_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(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𝑖=1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)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^𝑛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*ц_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𝑖 </a:t>
          </a:r>
          <a:endParaRPr lang="en-GB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GB" sz="5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100" b="0" i="0">
              <a:latin typeface="Cambria Math" panose="02040503050406030204" pitchFamily="18" charset="0"/>
            </a:rPr>
            <a:t>𝑣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количество (объем) закупаемого товара;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ru-RU" sz="1100" i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</a:rPr>
            <a:t>𝑛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количество значений, используемых в расчете;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</a:rPr>
            <a:t>𝑖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номер источника ценовой информации;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ц_</a:t>
          </a: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𝑖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цена единицы товара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absolute">
    <xdr:from>
      <xdr:col>6</xdr:col>
      <xdr:colOff>374650</xdr:colOff>
      <xdr:row>8</xdr:row>
      <xdr:rowOff>101600</xdr:rowOff>
    </xdr:from>
    <xdr:to>
      <xdr:col>8</xdr:col>
      <xdr:colOff>770467</xdr:colOff>
      <xdr:row>8</xdr:row>
      <xdr:rowOff>1133475</xdr:rowOff>
    </xdr:to>
    <xdr:sp macro="" textlink="">
      <xdr:nvSpPr>
        <xdr:cNvPr id="4" name="TextBox 3">
          <a:extLst>
            <a:ext uri="{FF2B5EF4-FFF2-40B4-BE49-F238E27FC236}">
              <a16:creationId xmlns:mc="http://schemas.openxmlformats.org/markup-compatibility/2006" xmlns:a14="http://schemas.microsoft.com/office/drawing/2010/main" xmlns="" xmlns:a16="http://schemas.microsoft.com/office/drawing/2014/main" id="{83BD8224-69C9-6141-96AB-27DD541F3620}"/>
            </a:ext>
          </a:extLst>
        </xdr:cNvPr>
        <xdr:cNvSpPr txBox="1"/>
      </xdr:nvSpPr>
      <xdr:spPr>
        <a:xfrm>
          <a:off x="7546975" y="3311525"/>
          <a:ext cx="3215217" cy="1031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pPr algn="l"/>
          <a:r>
            <a:rPr lang="ru-RU" sz="1300" b="0" i="0">
              <a:latin typeface="Times New Roman" panose="02020603050405020304" pitchFamily="18" charset="0"/>
              <a:cs typeface="Times New Roman" panose="02020603050405020304" pitchFamily="18" charset="0"/>
            </a:rPr>
            <a:t>Коэффициент вариации</a:t>
          </a:r>
          <a:r>
            <a:rPr lang="en-US" sz="1300" b="0" i="0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pPr algn="l"/>
          <a:endParaRPr lang="ru-RU" sz="1000" i="0">
            <a:latin typeface="Times New Roman" panose="02020603050405020304" pitchFamily="18" charset="0"/>
            <a:ea typeface="Cambria Math" panose="020405030504060302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i="0">
              <a:latin typeface="Cambria Math" panose="02040503050406030204" pitchFamily="18" charset="0"/>
            </a:rPr>
            <a:t>𝑉=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𝜎/⟨</a:t>
          </a:r>
          <a:r>
            <a:rPr lang="ru-RU" sz="1200" b="0" i="0">
              <a:latin typeface="Cambria Math" panose="02040503050406030204" pitchFamily="18" charset="0"/>
            </a:rPr>
            <a:t>ц⟩ 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× 100</a:t>
          </a:r>
          <a:endParaRPr lang="ru-RU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5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⟨</a:t>
          </a: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ц⟩" 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b="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среднее арифметическое всех цен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ru-RU" sz="1100" i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𝜎</a:t>
          </a: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" 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en-GB" sz="1100" b="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c</a:t>
          </a:r>
          <a:r>
            <a:rPr lang="ru-RU" sz="1100" b="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реднее квадратичное отклонение</a:t>
          </a:r>
          <a:r>
            <a:rPr lang="en-GB" sz="1100" b="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ru-RU" sz="1100" i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2"/>
  <sheetViews>
    <sheetView tabSelected="1" zoomScale="70" zoomScaleNormal="70" workbookViewId="0">
      <selection activeCell="H19" sqref="H19"/>
    </sheetView>
  </sheetViews>
  <sheetFormatPr defaultColWidth="10.875" defaultRowHeight="15.75"/>
  <cols>
    <col min="1" max="1" width="3.875" style="2" customWidth="1"/>
    <col min="2" max="2" width="35.875" style="1" customWidth="1"/>
    <col min="3" max="3" width="8.5" style="1" customWidth="1"/>
    <col min="4" max="4" width="15.875" style="1" customWidth="1"/>
    <col min="5" max="5" width="20.875" style="1" customWidth="1"/>
    <col min="6" max="6" width="9.125" style="1" customWidth="1"/>
    <col min="7" max="7" width="18.625" style="1" customWidth="1"/>
    <col min="8" max="8" width="18.375" style="1" customWidth="1"/>
    <col min="9" max="9" width="17.5" style="1" customWidth="1"/>
    <col min="10" max="10" width="18.125" style="1" customWidth="1"/>
    <col min="11" max="12" width="15.875" style="1" customWidth="1"/>
    <col min="13" max="13" width="18.875" style="1" customWidth="1"/>
    <col min="14" max="16384" width="10.875" style="1"/>
  </cols>
  <sheetData>
    <row r="1" spans="1:21" ht="20.100000000000001" customHeight="1">
      <c r="D1" s="21" t="s">
        <v>20</v>
      </c>
      <c r="E1" s="21"/>
      <c r="F1" s="21"/>
      <c r="G1" s="21"/>
      <c r="H1" s="21"/>
      <c r="I1" s="21"/>
      <c r="J1" s="21"/>
    </row>
    <row r="2" spans="1:21" ht="50.1" customHeight="1">
      <c r="A2" s="23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21" ht="39.950000000000003" customHeight="1"/>
    <row r="4" spans="1:21" ht="20.100000000000001" customHeight="1">
      <c r="A4" s="24" t="s">
        <v>9</v>
      </c>
      <c r="B4" s="24"/>
      <c r="C4" s="32" t="s">
        <v>24</v>
      </c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21" ht="9.9499999999999993" customHeight="1">
      <c r="A5" s="5"/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1" ht="69.95" customHeight="1">
      <c r="A6" s="36" t="s">
        <v>10</v>
      </c>
      <c r="B6" s="36"/>
      <c r="C6" s="33" t="s">
        <v>15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21" ht="20.100000000000001" customHeight="1"/>
    <row r="8" spans="1:21" ht="25.5">
      <c r="A8" s="34" t="s">
        <v>11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21" ht="130.5" customHeigh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21" ht="20.100000000000001" customHeight="1">
      <c r="A10" s="28" t="s">
        <v>0</v>
      </c>
      <c r="B10" s="25" t="s">
        <v>1</v>
      </c>
      <c r="C10" s="25"/>
      <c r="D10" s="28" t="s">
        <v>2</v>
      </c>
      <c r="E10" s="28" t="s">
        <v>3</v>
      </c>
      <c r="F10" s="28" t="s">
        <v>4</v>
      </c>
      <c r="G10" s="29" t="s">
        <v>7</v>
      </c>
      <c r="H10" s="30"/>
      <c r="I10" s="31"/>
      <c r="J10" s="27" t="s">
        <v>16</v>
      </c>
      <c r="K10" s="27" t="s">
        <v>5</v>
      </c>
      <c r="L10" s="27" t="s">
        <v>6</v>
      </c>
      <c r="M10" s="27" t="s">
        <v>18</v>
      </c>
    </row>
    <row r="11" spans="1:21" ht="82.5" customHeight="1">
      <c r="A11" s="28"/>
      <c r="B11" s="26"/>
      <c r="C11" s="26"/>
      <c r="D11" s="28"/>
      <c r="E11" s="28"/>
      <c r="F11" s="28"/>
      <c r="G11" s="20" t="s">
        <v>29</v>
      </c>
      <c r="H11" s="20" t="s">
        <v>30</v>
      </c>
      <c r="I11" s="20" t="s">
        <v>28</v>
      </c>
      <c r="J11" s="27"/>
      <c r="K11" s="27"/>
      <c r="L11" s="27"/>
      <c r="M11" s="28"/>
    </row>
    <row r="12" spans="1:21" ht="48.75" customHeight="1">
      <c r="A12" s="13">
        <v>1</v>
      </c>
      <c r="B12" s="42" t="s">
        <v>21</v>
      </c>
      <c r="C12" s="43"/>
      <c r="D12" s="18" t="s">
        <v>25</v>
      </c>
      <c r="E12" s="19" t="s">
        <v>27</v>
      </c>
      <c r="F12" s="4">
        <v>485</v>
      </c>
      <c r="G12" s="16">
        <v>135</v>
      </c>
      <c r="H12" s="15">
        <v>100</v>
      </c>
      <c r="I12" s="16">
        <v>75</v>
      </c>
      <c r="J12" s="11">
        <f t="shared" ref="J12" si="0">SQRT(((SUM((POWER(G12-L12,2)),(POWER(H12-L12,2)),(POWER(I12-L12,2)))/(COLUMNS(G12:I12)-1))))</f>
        <v>30.138569143209168</v>
      </c>
      <c r="K12" s="12">
        <f t="shared" ref="K12" si="1">J12/L12*100</f>
        <v>29.1672981159481</v>
      </c>
      <c r="L12" s="10">
        <f t="shared" ref="L12" si="2">ROUND((G12+H12+I12)/3,2)</f>
        <v>103.33</v>
      </c>
      <c r="M12" s="10">
        <f t="shared" ref="M12" si="3">L12*F12</f>
        <v>50115.049999999996</v>
      </c>
      <c r="S12" s="1">
        <f t="shared" ref="S12" si="4">G12*F12</f>
        <v>65475</v>
      </c>
      <c r="T12" s="17">
        <f>F12*H12</f>
        <v>48500</v>
      </c>
      <c r="U12" s="1">
        <f>I12*F12</f>
        <v>36375</v>
      </c>
    </row>
    <row r="13" spans="1:21">
      <c r="A13" s="6"/>
      <c r="B13" s="14"/>
      <c r="J13" s="1" t="s">
        <v>19</v>
      </c>
      <c r="L13" s="7" t="s">
        <v>12</v>
      </c>
      <c r="M13" s="9">
        <f>SUM(M12:M12)</f>
        <v>50115.049999999996</v>
      </c>
    </row>
    <row r="14" spans="1:21" ht="45" customHeight="1">
      <c r="A14" s="39" t="s">
        <v>31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 t="s">
        <v>19</v>
      </c>
      <c r="M14" s="41"/>
      <c r="S14" s="1" t="e">
        <f>S12+#REF!+#REF!+#REF!+#REF!+#REF!+#REF!+#REF!+#REF!+#REF!+#REF!+#REF!+#REF!+#REF!+#REF!+#REF!+#REF!+#REF!+#REF!+#REF!+#REF!+#REF!+#REF!+#REF!+#REF!+#REF!+#REF!+#REF!+#REF!+#REF!+#REF!</f>
        <v>#REF!</v>
      </c>
      <c r="T14" s="1" t="e">
        <f>T12+#REF!+#REF!+#REF!+#REF!+#REF!+#REF!+#REF!+#REF!+#REF!+#REF!+#REF!+#REF!+#REF!+#REF!+#REF!+#REF!+#REF!+#REF!+#REF!+#REF!+#REF!+#REF!+#REF!+#REF!+#REF!+#REF!+#REF!+#REF!+#REF!+#REF!</f>
        <v>#REF!</v>
      </c>
      <c r="U14" s="1" t="e">
        <f>U12+#REF!+#REF!+#REF!+#REF!+#REF!+#REF!+#REF!+#REF!+#REF!+#REF!+#REF!+#REF!+#REF!+#REF!+#REF!+#REF!+#REF!+#REF!+#REF!+#REF!+#REF!+#REF!+#REF!+#REF!+#REF!+#REF!+#REF!+#REF!+#REF!+#REF!</f>
        <v>#REF!</v>
      </c>
    </row>
    <row r="15" spans="1:21" ht="9.9499999999999993" customHeight="1"/>
    <row r="16" spans="1:21" ht="15" customHeight="1">
      <c r="A16" s="32" t="s">
        <v>32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</row>
    <row r="17" spans="1:12" ht="12.75" customHeight="1">
      <c r="L17" s="1" t="s">
        <v>17</v>
      </c>
    </row>
    <row r="18" spans="1:12" ht="23.25" customHeight="1">
      <c r="A18" s="44" t="s">
        <v>26</v>
      </c>
      <c r="B18" s="44"/>
      <c r="C18" s="44"/>
      <c r="D18" s="44"/>
    </row>
    <row r="19" spans="1:12" ht="37.5" customHeight="1">
      <c r="A19" s="22" t="s">
        <v>22</v>
      </c>
      <c r="B19" s="22"/>
      <c r="C19" s="22"/>
      <c r="D19" s="8"/>
    </row>
    <row r="20" spans="1:12" ht="20.25" customHeight="1">
      <c r="A20" s="37" t="s">
        <v>13</v>
      </c>
      <c r="B20" s="37"/>
      <c r="C20" s="37"/>
      <c r="D20" s="37"/>
    </row>
    <row r="21" spans="1:12" ht="20.100000000000001" customHeight="1">
      <c r="A21" s="38" t="s">
        <v>23</v>
      </c>
      <c r="B21" s="38"/>
      <c r="C21" s="38"/>
      <c r="D21" s="38"/>
    </row>
    <row r="22" spans="1:12" ht="15" customHeight="1">
      <c r="A22" s="37" t="s">
        <v>14</v>
      </c>
      <c r="B22" s="37"/>
      <c r="C22" s="37"/>
      <c r="D22" s="37"/>
    </row>
    <row r="32" spans="1:12">
      <c r="H32" s="1">
        <f>I12*F12</f>
        <v>36375</v>
      </c>
    </row>
  </sheetData>
  <mergeCells count="26">
    <mergeCell ref="A6:B6"/>
    <mergeCell ref="A10:A11"/>
    <mergeCell ref="A22:D22"/>
    <mergeCell ref="A16:M16"/>
    <mergeCell ref="A21:D21"/>
    <mergeCell ref="A20:D20"/>
    <mergeCell ref="A14:M14"/>
    <mergeCell ref="B12:C12"/>
    <mergeCell ref="D10:D11"/>
    <mergeCell ref="A18:D18"/>
    <mergeCell ref="D1:J1"/>
    <mergeCell ref="A19:C19"/>
    <mergeCell ref="A2:M2"/>
    <mergeCell ref="A4:B4"/>
    <mergeCell ref="B10:C11"/>
    <mergeCell ref="J10:J11"/>
    <mergeCell ref="K10:K11"/>
    <mergeCell ref="L10:L11"/>
    <mergeCell ref="M10:M11"/>
    <mergeCell ref="F10:F11"/>
    <mergeCell ref="E10:E11"/>
    <mergeCell ref="G10:I10"/>
    <mergeCell ref="C4:M4"/>
    <mergeCell ref="C6:M6"/>
    <mergeCell ref="A8:M8"/>
    <mergeCell ref="A9:M9"/>
  </mergeCells>
  <printOptions verticalCentered="1"/>
  <pageMargins left="0.59055118110236227" right="0" top="0.94488188976377963" bottom="0" header="0.51181102362204722" footer="0"/>
  <pageSetup paperSize="9" scale="58" fitToHeight="0" orientation="landscape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cp:lastPrinted>2025-12-04T03:46:44Z</cp:lastPrinted>
  <dcterms:created xsi:type="dcterms:W3CDTF">2023-02-03T13:24:35Z</dcterms:created>
  <dcterms:modified xsi:type="dcterms:W3CDTF">2026-06-17T05:52:54Z</dcterms:modified>
</cp:coreProperties>
</file>