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16F534D-1EE6-464F-9025-C05AA1B5B11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обосн" sheetId="8" r:id="rId1"/>
  </sheets>
  <calcPr calcId="191029"/>
</workbook>
</file>

<file path=xl/calcChain.xml><?xml version="1.0" encoding="utf-8"?>
<calcChain xmlns="http://schemas.openxmlformats.org/spreadsheetml/2006/main">
  <c r="I10" i="8" l="1"/>
  <c r="J10" i="8"/>
  <c r="K10" i="8" l="1"/>
  <c r="I9" i="8"/>
  <c r="J9" i="8"/>
  <c r="L9" i="8"/>
  <c r="M9" i="8" s="1"/>
  <c r="N9" i="8" s="1"/>
  <c r="K9" i="8" l="1"/>
  <c r="O9" i="8" l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<sst xmlns="http://schemas.openxmlformats.org/spreadsheetml/2006/main" count="30" uniqueCount="30">
  <si>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</si>
  <si>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</si>
  <si>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</si>
  <si>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</si>
  <si>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</si>
  <si>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</si>
  <si>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</si>
  <si>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</si>
  <si>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</si>
  <si>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</si>
  <si>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</si>
  <si>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</si>
  <si>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</si>
  <si>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</si>
  <si>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рублей</t>
  </si>
  <si>
    <t>Метод сопоставимых рыночных цен (анализ рынка)</t>
  </si>
  <si>
    <t>Наименование объекта закупки</t>
  </si>
  <si>
    <t>Цена включает в себя затраты на уплату налогов, сборов и других обязательных платежей.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</si>
  <si>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</si>
  <si>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Н(М)ЦК, определяемая методом сопоставимых рыночных цен (анализа рынка)*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</si>
  <si>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</si>
  <si>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</si>
  <si>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</si>
  <si>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Ценовое предложение №1</t>
  </si>
  <si>
    <t xml:space="preserve">Ценовое предложение №2 </t>
  </si>
  <si>
    <t xml:space="preserve">Ценовое предложение №3 </t>
  </si>
  <si>
    <t>шт</t>
  </si>
  <si>
    <t>В результате проведенного расчета Н(М)ЦК на основании наименьшего КП и статьи 34 БКРФ  составила:</t>
  </si>
  <si>
    <t>Обоснование начальной (максимальной) цены контракта
Поставка сапов</t>
  </si>
  <si>
    <t>сап в комплектации: В комплекте должны быть:
Весло для сап доски, состоящее из 4 предметов: весло 2 шт., рукоятка удлинитель регулируемое по длине от 160 до 210 см.
· Насос (двустороннего действия для быстрой накачки)
· Сумка-рюкзак для переноски.
· Ремкомплект (для ремонта ПВХ).
· Страховочный лиш (поводок, крепящийся к ноге).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</si>
</sst>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distributed" vertical="top" wrapText="1" justifyLastLine="1"/>
    </xf>
    <xf numFmtId="0" fontId="9" fillId="5" borderId="1" xfId="0" applyFont="1" applyFill="1" applyBorder="1" applyAlignment="1">
      <alignment horizontal="distributed" vertical="top" wrapText="1" justifyLastLine="1"/>
    </xf>
    <xf numFmtId="166" fontId="11" fillId="3" borderId="1" xfId="0" applyNumberFormat="1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distributed" vertical="top" wrapText="1" justifyLastLine="1"/>
    </xf>
    <xf numFmtId="164" fontId="9" fillId="3" borderId="1" xfId="0" applyNumberFormat="1" applyFont="1" applyFill="1" applyBorder="1" applyAlignment="1">
      <alignment horizontal="distributed" vertical="top" wrapText="1" justifyLastLine="1"/>
    </xf>
    <xf numFmtId="0" fontId="9" fillId="3" borderId="1" xfId="0" applyFont="1" applyFill="1" applyBorder="1" applyAlignment="1">
      <alignment horizontal="distributed" vertical="top" justifyLastLine="1"/>
    </xf>
    <xf numFmtId="10" fontId="9" fillId="3" borderId="1" xfId="0" applyNumberFormat="1" applyFont="1" applyFill="1" applyBorder="1" applyAlignment="1">
      <alignment horizontal="distributed" vertical="top" justifyLastLine="1"/>
    </xf>
    <xf numFmtId="2" fontId="9" fillId="3" borderId="1" xfId="0" applyNumberFormat="1" applyFont="1" applyFill="1" applyBorder="1" applyAlignment="1">
      <alignment horizontal="distributed" vertical="top" wrapText="1" justifyLastLine="1"/>
    </xf>
    <xf numFmtId="165" fontId="9" fillId="3" borderId="1" xfId="0" applyNumberFormat="1" applyFont="1" applyFill="1" applyBorder="1" applyAlignment="1">
      <alignment horizontal="distributed" vertical="top" wrapText="1" justifyLastLine="1"/>
    </xf>
    <xf numFmtId="4" fontId="9" fillId="3" borderId="11" xfId="0" applyNumberFormat="1" applyFont="1" applyFill="1" applyBorder="1" applyAlignment="1">
      <alignment horizontal="center" vertical="top" wrapText="1" justifyLastLine="1"/>
    </xf>
    <xf numFmtId="4" fontId="9" fillId="2" borderId="1" xfId="0" applyNumberFormat="1" applyFont="1" applyFill="1" applyBorder="1" applyAlignment="1">
      <alignment horizontal="center" vertical="top" wrapText="1" justifyLastLine="1"/>
    </xf>
    <xf numFmtId="166" fontId="12" fillId="3" borderId="1" xfId="0" applyNumberFormat="1" applyFont="1" applyFill="1" applyBorder="1" applyAlignment="1">
      <alignment horizontal="center" vertical="top" wrapText="1"/>
    </xf>
    <xf numFmtId="166" fontId="14" fillId="3" borderId="1" xfId="0" applyNumberFormat="1" applyFont="1" applyFill="1" applyBorder="1" applyAlignment="1">
      <alignment horizontal="center" vertical="top" wrapText="1"/>
    </xf>
    <xf numFmtId="2" fontId="5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topLeftCell="A2" zoomScale="110" zoomScaleNormal="110" workbookViewId="0">
      <selection activeCell="O11" sqref="O11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2.140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7" ht="15.75" hidden="1" x14ac:dyDescent="0.25">
      <c r="J1" s="2" t="s">
        <v>1</v>
      </c>
    </row>
    <row r="2" spans="1:17" ht="15.75" x14ac:dyDescent="0.25">
      <c r="J2" s="2"/>
      <c r="M2" s="44"/>
      <c r="N2" s="44"/>
      <c r="O2" s="44"/>
    </row>
    <row r="3" spans="1:17" ht="32.25" customHeight="1" x14ac:dyDescent="0.2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7" ht="15.75" customHeight="1" x14ac:dyDescent="0.2">
      <c r="A4" s="24"/>
      <c r="B4" s="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48" customHeight="1" x14ac:dyDescent="0.2">
      <c r="A5" s="49" t="s">
        <v>21</v>
      </c>
      <c r="B5" s="50"/>
      <c r="C5" s="51" t="s">
        <v>15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7" ht="32.25" customHeight="1" x14ac:dyDescent="0.2">
      <c r="A6" s="49" t="s">
        <v>22</v>
      </c>
      <c r="B6" s="50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0"/>
    </row>
    <row r="7" spans="1:17" ht="44.25" customHeight="1" x14ac:dyDescent="0.2">
      <c r="A7" s="59" t="s">
        <v>2</v>
      </c>
      <c r="B7" s="59" t="s">
        <v>16</v>
      </c>
      <c r="C7" s="64" t="s">
        <v>3</v>
      </c>
      <c r="D7" s="66" t="s">
        <v>0</v>
      </c>
      <c r="E7" s="62" t="s">
        <v>4</v>
      </c>
      <c r="F7" s="62"/>
      <c r="G7" s="62"/>
      <c r="H7" s="62"/>
      <c r="I7" s="57" t="s">
        <v>5</v>
      </c>
      <c r="J7" s="57"/>
      <c r="K7" s="57"/>
      <c r="L7" s="58" t="s">
        <v>19</v>
      </c>
      <c r="M7" s="58"/>
      <c r="N7" s="58"/>
      <c r="O7" s="58"/>
    </row>
    <row r="8" spans="1:17" ht="150" x14ac:dyDescent="0.2">
      <c r="A8" s="60"/>
      <c r="B8" s="60"/>
      <c r="C8" s="65"/>
      <c r="D8" s="67"/>
      <c r="E8" s="25" t="s">
        <v>23</v>
      </c>
      <c r="F8" s="25" t="s">
        <v>24</v>
      </c>
      <c r="G8" s="25" t="s">
        <v>25</v>
      </c>
      <c r="H8" s="23" t="s">
        <v>6</v>
      </c>
      <c r="I8" s="21" t="s">
        <v>7</v>
      </c>
      <c r="J8" s="22" t="s">
        <v>8</v>
      </c>
      <c r="K8" s="22" t="s">
        <v>9</v>
      </c>
      <c r="L8" s="22" t="s">
        <v>18</v>
      </c>
      <c r="M8" s="23" t="s">
        <v>10</v>
      </c>
      <c r="N8" s="23" t="s">
        <v>11</v>
      </c>
      <c r="O8" s="23" t="s">
        <v>12</v>
      </c>
      <c r="P8" s="63"/>
    </row>
    <row r="9" spans="1:17" s="3" customFormat="1" ht="21" customHeight="1" x14ac:dyDescent="0.2">
      <c r="A9" s="28">
        <v>1</v>
      </c>
      <c r="B9" s="29" t="s">
        <v>29</v>
      </c>
      <c r="C9" s="30" t="s">
        <v>26</v>
      </c>
      <c r="D9" s="31">
        <v>5</v>
      </c>
      <c r="E9" s="42">
        <v>14800</v>
      </c>
      <c r="F9" s="41">
        <v>15850</v>
      </c>
      <c r="G9" s="32">
        <v>15000</v>
      </c>
      <c r="H9" s="33">
        <v>3</v>
      </c>
      <c r="I9" s="34">
        <f t="shared" ref="I9" si="0">AVERAGE(E9:G9)</f>
        <v>15216.666666666666</v>
      </c>
      <c r="J9" s="35">
        <f>STDEV(E9:G9)</f>
        <v>557.5242894559243</v>
      </c>
      <c r="K9" s="36">
        <f>J9/I9</f>
        <v>3.6639055166873449E-2</v>
      </c>
      <c r="L9" s="37">
        <f>((D9/H9)*(SUM(E9:G9)))</f>
        <v>76083.333333333343</v>
      </c>
      <c r="M9" s="38">
        <f>L9/D9</f>
        <v>15216.666666666668</v>
      </c>
      <c r="N9" s="40">
        <f>ROUND(M9,2)</f>
        <v>15216.67</v>
      </c>
      <c r="O9" s="39">
        <f t="shared" ref="O9" si="1">N9*D9</f>
        <v>76083.350000000006</v>
      </c>
      <c r="P9" s="63"/>
      <c r="Q9" s="1"/>
    </row>
    <row r="10" spans="1:17" ht="27.6" customHeight="1" x14ac:dyDescent="0.2">
      <c r="A10" s="4"/>
      <c r="B10" s="27"/>
      <c r="C10" s="5"/>
      <c r="D10" s="5"/>
      <c r="E10" s="43">
        <v>74000</v>
      </c>
      <c r="F10" s="6">
        <v>79250</v>
      </c>
      <c r="G10" s="6">
        <v>75000</v>
      </c>
      <c r="H10" s="7"/>
      <c r="I10" s="8">
        <f t="shared" ref="I10" si="2">AVERAGE(E10:G10)</f>
        <v>76083.333333333328</v>
      </c>
      <c r="J10" s="9">
        <f t="shared" ref="J10" si="3">STDEV(E10:G10)</f>
        <v>2787.6214472796219</v>
      </c>
      <c r="K10" s="10">
        <f t="shared" ref="K10" si="4">J10/I10</f>
        <v>3.6639055166873456E-2</v>
      </c>
      <c r="L10" s="11"/>
      <c r="M10" s="12"/>
      <c r="N10" s="11" t="s">
        <v>13</v>
      </c>
      <c r="O10" s="13">
        <v>76083.55</v>
      </c>
    </row>
    <row r="11" spans="1:17" ht="30" customHeight="1" x14ac:dyDescent="0.2">
      <c r="A11" s="45" t="s">
        <v>27</v>
      </c>
      <c r="B11" s="45"/>
      <c r="C11" s="45"/>
      <c r="D11" s="45"/>
      <c r="E11" s="45"/>
      <c r="F11" s="45"/>
      <c r="G11" s="45"/>
      <c r="H11" s="45"/>
      <c r="I11" s="14">
        <v>74000</v>
      </c>
      <c r="J11" s="15" t="s">
        <v>14</v>
      </c>
      <c r="K11" s="15"/>
      <c r="L11" s="15"/>
      <c r="M11" s="15"/>
      <c r="N11" s="15"/>
      <c r="O11" s="14"/>
    </row>
    <row r="12" spans="1:17" ht="21.75" customHeight="1" x14ac:dyDescent="0.2">
      <c r="A12" s="26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17" s="16" customFormat="1" ht="20.25" customHeight="1" x14ac:dyDescent="0.25">
      <c r="A13" s="55" t="s">
        <v>17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7" s="17" customFormat="1" ht="75.75" customHeight="1" x14ac:dyDescent="0.2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7" s="16" customFormat="1" ht="41.25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18"/>
      <c r="K15" s="18"/>
      <c r="L15" s="18"/>
      <c r="M15" s="18"/>
      <c r="N15" s="18"/>
      <c r="O15" s="18"/>
    </row>
    <row r="16" spans="1:17" s="16" customFormat="1" ht="15.75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8"/>
      <c r="P16" s="19"/>
    </row>
    <row r="17" spans="1:15" ht="15.75" x14ac:dyDescent="0.25">
      <c r="A17" s="54"/>
      <c r="B17" s="54"/>
      <c r="C17" s="2"/>
      <c r="D17" s="2"/>
      <c r="E17" s="2"/>
      <c r="F17" s="2"/>
      <c r="G17" s="2"/>
      <c r="H17" s="2"/>
      <c r="J17" s="54"/>
      <c r="K17" s="54"/>
    </row>
    <row r="18" spans="1:15" s="18" customFormat="1" ht="15.75" x14ac:dyDescent="0.25">
      <c r="A18" s="46"/>
      <c r="B18" s="46"/>
      <c r="C18" s="46"/>
      <c r="D18" s="46"/>
      <c r="E18" s="46"/>
      <c r="F18" s="46"/>
      <c r="G18" s="46"/>
      <c r="H18" s="20"/>
    </row>
    <row r="19" spans="1:15" s="18" customFormat="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1" spans="1:15" s="18" customFormat="1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4">
    <mergeCell ref="A13:O13"/>
    <mergeCell ref="A3:O3"/>
    <mergeCell ref="A5:B5"/>
    <mergeCell ref="E7:H7"/>
    <mergeCell ref="P8:P9"/>
    <mergeCell ref="C7:C8"/>
    <mergeCell ref="D7:D8"/>
    <mergeCell ref="B12:O12"/>
    <mergeCell ref="M2:O2"/>
    <mergeCell ref="A11:H11"/>
    <mergeCell ref="A18:G18"/>
    <mergeCell ref="C15:I15"/>
    <mergeCell ref="A16:N16"/>
    <mergeCell ref="A6:B6"/>
    <mergeCell ref="C5:O5"/>
    <mergeCell ref="A17:B17"/>
    <mergeCell ref="J17:K17"/>
    <mergeCell ref="A14:O14"/>
    <mergeCell ref="A15:B15"/>
    <mergeCell ref="C6:O6"/>
    <mergeCell ref="I7:K7"/>
    <mergeCell ref="L7:O7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2026-06-17T10:53:25Z</dcterms:modified>
</cp:coreProperties>
</file>