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252. Расходные материалы и изделия_Порчхидзе\"/>
    </mc:Choice>
  </mc:AlternateContent>
  <xr:revisionPtr revIDLastSave="0" documentId="13_ncr:1_{5BF9BE89-2E99-4B16-B8AC-3437CA71455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НМЦК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" i="1" l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L11" i="1"/>
  <c r="L12" i="1"/>
  <c r="Q12" i="1" s="1"/>
  <c r="R12" i="1" s="1"/>
  <c r="L13" i="1"/>
  <c r="Q13" i="1" s="1"/>
  <c r="R13" i="1" s="1"/>
  <c r="L14" i="1"/>
  <c r="Q14" i="1" s="1"/>
  <c r="R14" i="1" s="1"/>
  <c r="L15" i="1"/>
  <c r="L16" i="1"/>
  <c r="Q16" i="1" s="1"/>
  <c r="R16" i="1" s="1"/>
  <c r="L17" i="1"/>
  <c r="Q17" i="1" s="1"/>
  <c r="R17" i="1" s="1"/>
  <c r="L18" i="1"/>
  <c r="L19" i="1"/>
  <c r="L20" i="1"/>
  <c r="Q20" i="1" s="1"/>
  <c r="R20" i="1" s="1"/>
  <c r="L21" i="1"/>
  <c r="Q21" i="1" s="1"/>
  <c r="R21" i="1" s="1"/>
  <c r="L22" i="1"/>
  <c r="Q22" i="1" s="1"/>
  <c r="R22" i="1" s="1"/>
  <c r="L23" i="1"/>
  <c r="Q23" i="1" s="1"/>
  <c r="R23" i="1" s="1"/>
  <c r="L24" i="1"/>
  <c r="Q24" i="1" s="1"/>
  <c r="R24" i="1" s="1"/>
  <c r="L25" i="1"/>
  <c r="Q25" i="1" s="1"/>
  <c r="R25" i="1" s="1"/>
  <c r="O10" i="1"/>
  <c r="N10" i="1"/>
  <c r="L10" i="1"/>
  <c r="Q10" i="1" s="1"/>
  <c r="R10" i="1" s="1"/>
  <c r="Q18" i="1" l="1"/>
  <c r="R18" i="1" s="1"/>
  <c r="P16" i="1"/>
  <c r="P23" i="1"/>
  <c r="P15" i="1"/>
  <c r="Q19" i="1"/>
  <c r="R19" i="1" s="1"/>
  <c r="Q15" i="1"/>
  <c r="R15" i="1" s="1"/>
  <c r="P20" i="1"/>
  <c r="P12" i="1"/>
  <c r="Q11" i="1"/>
  <c r="R11" i="1" s="1"/>
  <c r="R26" i="1" s="1"/>
  <c r="P22" i="1"/>
  <c r="P21" i="1"/>
  <c r="P25" i="1"/>
  <c r="P14" i="1"/>
  <c r="P24" i="1"/>
  <c r="P13" i="1"/>
  <c r="P18" i="1"/>
  <c r="P10" i="1"/>
  <c r="P17" i="1"/>
  <c r="P11" i="1"/>
  <c r="P19" i="1"/>
</calcChain>
</file>

<file path=xl/sharedStrings.xml><?xml version="1.0" encoding="utf-8"?>
<sst xmlns="http://schemas.openxmlformats.org/spreadsheetml/2006/main" count="94" uniqueCount="52">
  <si>
    <t>№ п/п</t>
  </si>
  <si>
    <t>Наименование товара</t>
  </si>
  <si>
    <t>КТРУ / ОКПД 2</t>
  </si>
  <si>
    <t>Ед. изм.</t>
  </si>
  <si>
    <t>Кол-во</t>
  </si>
  <si>
    <t>Цена без НДС (руб.)</t>
  </si>
  <si>
    <t>Сумма НДС (руб.)</t>
  </si>
  <si>
    <t>Источник ценовой информации (за цену единицы)</t>
  </si>
  <si>
    <t>% НДС</t>
  </si>
  <si>
    <t>Среднее квадратичное отклонение</t>
  </si>
  <si>
    <r>
      <t xml:space="preserve">Коэффициент вариации (%)
</t>
    </r>
    <r>
      <rPr>
        <i/>
        <sz val="10"/>
        <color theme="1"/>
        <rFont val="Times New Roman"/>
        <family val="1"/>
        <charset val="204"/>
      </rPr>
      <t>(не должен превышать 33 %)</t>
    </r>
  </si>
  <si>
    <t>Однородность совокупности значений выявленных цен без учета НДС</t>
  </si>
  <si>
    <t>Тип объекта закупки</t>
  </si>
  <si>
    <t>Товар</t>
  </si>
  <si>
    <t>НМЦК:</t>
  </si>
  <si>
    <t>Штука</t>
  </si>
  <si>
    <t>ОБОСНОВАНИЕ ЦЕНЫ КОНТРАКТА</t>
  </si>
  <si>
    <t>При обосновании цены контракта Заказчик руководствовался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утвержденными приказом Министерства экономического развития Российской Федерации от 2 октября 2013 г. № 567.</t>
  </si>
  <si>
    <t>Средняя (средневзвешенная) цена единицы без учета НДС
(руб.)</t>
  </si>
  <si>
    <t>Средняя (средневзвешенная) цена единицы с учетом НДС
(руб.)</t>
  </si>
  <si>
    <t xml:space="preserve">Труба медная 5/8” (15,88х0,81х15000 мм) </t>
  </si>
  <si>
    <t xml:space="preserve">Труба медная 3/8” (9,52х0,65х15000 мм) </t>
  </si>
  <si>
    <t xml:space="preserve">Труба медная 1/2” (12,7х0,71х15000 мм) </t>
  </si>
  <si>
    <t xml:space="preserve">Труба медная 1/4” (6,35х0,60х15000 мм) </t>
  </si>
  <si>
    <t xml:space="preserve">Теплоизоляция Energoflex Black Star 15/6, длина 2 м </t>
  </si>
  <si>
    <t>Теплоизоляция Energoflex Black Star 10/6, длина 2 м</t>
  </si>
  <si>
    <t>Теплоизоляция Energoflex Black Star 12/6, длина 2 м</t>
  </si>
  <si>
    <t>Теплоизоляция Energoflex Black Star 06/6, длина 2 м</t>
  </si>
  <si>
    <t>Кабель ПВС 5х1,5 ГОСТ, 100 м/бухта</t>
  </si>
  <si>
    <t>Капельная воронка с гидрозатвором KV Kernick</t>
  </si>
  <si>
    <t>Дренажная помпа Ballu CondiPump DC Green, проточная 21 л/ч</t>
  </si>
  <si>
    <t>Блок управления ротацией и резервированием БУРР-1М</t>
  </si>
  <si>
    <t>Исполнительный блок ротации БИС-1М</t>
  </si>
  <si>
    <t>на поставку расходных материалов и изделий для нужд ФГБУ «НМИЦ пульмонологии» ФМБА России</t>
  </si>
  <si>
    <t>Сумма по средней цене за единицу с учетом НДС
(руб.)</t>
  </si>
  <si>
    <t>Дата подготовки обоснования НМЦК: 28.08.2026</t>
  </si>
  <si>
    <t>Специалист  по закупкам: _______________ М.А. Антошин</t>
  </si>
  <si>
    <t>Предложение
№ ЦБ-5268
от 21.08.2026</t>
  </si>
  <si>
    <t>Предложение
№ НБ-3112
от 21.08.2026</t>
  </si>
  <si>
    <t>Предложение
№ ЦБ-228
от 21.08.2026</t>
  </si>
  <si>
    <t>Труба гофрированная DKC ПВХ d20мм серая с протяжкой 100 м/бухта</t>
  </si>
  <si>
    <t>Кронштейн 500х600 2 шт/упак</t>
  </si>
  <si>
    <t>Шланг дренажный армированный Рувинил ПВХ d16 мм, длина 30 м</t>
  </si>
  <si>
    <t>24.44.26.120</t>
  </si>
  <si>
    <t>23.99.19.110</t>
  </si>
  <si>
    <t>27.32.13.111</t>
  </si>
  <si>
    <t>22.21.29.120</t>
  </si>
  <si>
    <t>25.99.29.190</t>
  </si>
  <si>
    <t>26.51.82.190</t>
  </si>
  <si>
    <t>28.25.30.110</t>
  </si>
  <si>
    <t>Упаковка</t>
  </si>
  <si>
    <t>28.25.12.190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</si>
</sst>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0" fillId="2" borderId="0" xfId="0" applyFill="1"/>
    <xf numFmtId="0" fontId="1" fillId="2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A2FF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0"/>
  <sheetViews>
    <sheetView tabSelected="1" zoomScaleNormal="100" workbookViewId="0">
      <selection activeCell="J13" sqref="J13"/>
    </sheetView>
  </sheetViews>
  <sheetFormatPr defaultRowHeight="15" x14ac:dyDescent="0.25"/>
  <cols>
    <col min="1" max="1" width="4.5703125" customWidth="1"/>
    <col min="2" max="2" width="30.42578125" customWidth="1"/>
    <col min="3" max="3" width="13.7109375" customWidth="1"/>
    <col min="6" max="11" width="13.7109375" customWidth="1"/>
    <col min="12" max="12" width="18.28515625" customWidth="1"/>
    <col min="14" max="14" width="18.28515625" customWidth="1"/>
    <col min="15" max="15" width="13.7109375" customWidth="1"/>
    <col min="16" max="16" width="18.28515625" customWidth="1"/>
    <col min="17" max="18" width="13.7109375" customWidth="1"/>
  </cols>
  <sheetData>
    <row r="1" spans="1:19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x14ac:dyDescent="0.25">
      <c r="A2" s="18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x14ac:dyDescent="0.25">
      <c r="A3" s="16" t="s">
        <v>33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30" customHeight="1" x14ac:dyDescent="0.25">
      <c r="A5" s="32" t="s">
        <v>17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4"/>
      <c r="S5" s="19" t="s">
        <v>12</v>
      </c>
    </row>
    <row r="6" spans="1:19" ht="30" customHeight="1" x14ac:dyDescent="0.25">
      <c r="A6" s="19" t="s">
        <v>0</v>
      </c>
      <c r="B6" s="19" t="s">
        <v>1</v>
      </c>
      <c r="C6" s="19" t="s">
        <v>2</v>
      </c>
      <c r="D6" s="19" t="s">
        <v>3</v>
      </c>
      <c r="E6" s="19" t="s">
        <v>4</v>
      </c>
      <c r="F6" s="26" t="s">
        <v>7</v>
      </c>
      <c r="G6" s="27"/>
      <c r="H6" s="27"/>
      <c r="I6" s="27"/>
      <c r="J6" s="27"/>
      <c r="K6" s="28"/>
      <c r="L6" s="19" t="s">
        <v>18</v>
      </c>
      <c r="M6" s="19" t="s">
        <v>8</v>
      </c>
      <c r="N6" s="19" t="s">
        <v>19</v>
      </c>
      <c r="O6" s="22" t="s">
        <v>11</v>
      </c>
      <c r="P6" s="23"/>
      <c r="Q6" s="19" t="s">
        <v>19</v>
      </c>
      <c r="R6" s="19" t="s">
        <v>34</v>
      </c>
      <c r="S6" s="20"/>
    </row>
    <row r="7" spans="1:19" ht="45" customHeight="1" x14ac:dyDescent="0.25">
      <c r="A7" s="20"/>
      <c r="B7" s="20"/>
      <c r="C7" s="20"/>
      <c r="D7" s="20"/>
      <c r="E7" s="20"/>
      <c r="F7" s="24" t="s">
        <v>37</v>
      </c>
      <c r="G7" s="25"/>
      <c r="H7" s="24" t="s">
        <v>38</v>
      </c>
      <c r="I7" s="25"/>
      <c r="J7" s="24" t="s">
        <v>39</v>
      </c>
      <c r="K7" s="25"/>
      <c r="L7" s="20"/>
      <c r="M7" s="20"/>
      <c r="N7" s="20"/>
      <c r="O7" s="19" t="s">
        <v>9</v>
      </c>
      <c r="P7" s="19" t="s">
        <v>10</v>
      </c>
      <c r="Q7" s="20"/>
      <c r="R7" s="20"/>
      <c r="S7" s="20"/>
    </row>
    <row r="8" spans="1:19" ht="30" customHeight="1" x14ac:dyDescent="0.25">
      <c r="A8" s="21"/>
      <c r="B8" s="21"/>
      <c r="C8" s="21"/>
      <c r="D8" s="21"/>
      <c r="E8" s="21"/>
      <c r="F8" s="5" t="s">
        <v>5</v>
      </c>
      <c r="G8" s="5" t="s">
        <v>6</v>
      </c>
      <c r="H8" s="5" t="s">
        <v>5</v>
      </c>
      <c r="I8" s="5" t="s">
        <v>6</v>
      </c>
      <c r="J8" s="5" t="s">
        <v>5</v>
      </c>
      <c r="K8" s="5" t="s">
        <v>6</v>
      </c>
      <c r="L8" s="21"/>
      <c r="M8" s="21"/>
      <c r="N8" s="21"/>
      <c r="O8" s="21"/>
      <c r="P8" s="21"/>
      <c r="Q8" s="21"/>
      <c r="R8" s="21"/>
      <c r="S8" s="21"/>
    </row>
    <row r="9" spans="1:19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2">
        <v>12</v>
      </c>
      <c r="M9" s="2">
        <v>13</v>
      </c>
      <c r="N9" s="2">
        <v>14</v>
      </c>
      <c r="O9" s="2">
        <v>15</v>
      </c>
      <c r="P9" s="2">
        <v>16</v>
      </c>
      <c r="Q9" s="2">
        <v>17</v>
      </c>
      <c r="R9" s="2">
        <v>18</v>
      </c>
      <c r="S9" s="2">
        <v>19</v>
      </c>
    </row>
    <row r="10" spans="1:19" ht="25.5" x14ac:dyDescent="0.25">
      <c r="A10" s="1">
        <v>1</v>
      </c>
      <c r="B10" s="8" t="s">
        <v>20</v>
      </c>
      <c r="C10" s="35" t="s">
        <v>43</v>
      </c>
      <c r="D10" s="9" t="s">
        <v>15</v>
      </c>
      <c r="E10" s="9">
        <v>2</v>
      </c>
      <c r="F10" s="10">
        <v>7779</v>
      </c>
      <c r="G10" s="10">
        <v>0</v>
      </c>
      <c r="H10" s="10">
        <v>8100</v>
      </c>
      <c r="I10" s="7">
        <v>0</v>
      </c>
      <c r="J10" s="10">
        <v>8310</v>
      </c>
      <c r="K10" s="7">
        <v>0</v>
      </c>
      <c r="L10" s="3">
        <f t="shared" ref="L10:L25" si="0">AVERAGE(F10,H10,J10)</f>
        <v>8063</v>
      </c>
      <c r="M10" s="7">
        <v>22</v>
      </c>
      <c r="N10" s="10">
        <f t="shared" ref="N10:N25" si="1">AVERAGE(F10,H10,J10)+AVERAGE(G10,I10,K10)</f>
        <v>8063</v>
      </c>
      <c r="O10" s="3">
        <f t="shared" ref="O10:O25" si="2">STDEV(F10,H10,J10)</f>
        <v>267.43</v>
      </c>
      <c r="P10" s="3">
        <f>O10/L10*100</f>
        <v>3.32</v>
      </c>
      <c r="Q10" s="10">
        <f t="shared" ref="Q10:Q25" si="3">AVERAGE(I10,K10,M10)+AVERAGE(J10,L10,N10)</f>
        <v>8152.67</v>
      </c>
      <c r="R10" s="3">
        <f t="shared" ref="R10:R25" si="4">Q10*E10</f>
        <v>16305.34</v>
      </c>
      <c r="S10" s="11" t="s">
        <v>13</v>
      </c>
    </row>
    <row r="11" spans="1:19" ht="25.5" x14ac:dyDescent="0.25">
      <c r="A11" s="1">
        <v>2</v>
      </c>
      <c r="B11" s="8" t="s">
        <v>21</v>
      </c>
      <c r="C11" s="35" t="s">
        <v>43</v>
      </c>
      <c r="D11" s="9" t="s">
        <v>15</v>
      </c>
      <c r="E11" s="9">
        <v>3</v>
      </c>
      <c r="F11" s="10">
        <v>3846</v>
      </c>
      <c r="G11" s="10">
        <v>0</v>
      </c>
      <c r="H11" s="10">
        <v>3050</v>
      </c>
      <c r="I11" s="7">
        <v>0</v>
      </c>
      <c r="J11" s="10">
        <v>3270</v>
      </c>
      <c r="K11" s="7">
        <v>0</v>
      </c>
      <c r="L11" s="3">
        <f t="shared" si="0"/>
        <v>3388.67</v>
      </c>
      <c r="M11" s="7">
        <v>22</v>
      </c>
      <c r="N11" s="10">
        <f t="shared" si="1"/>
        <v>3388.67</v>
      </c>
      <c r="O11" s="3">
        <f t="shared" si="2"/>
        <v>411.05</v>
      </c>
      <c r="P11" s="3">
        <f t="shared" ref="P11:P25" si="5">O11/L11*100</f>
        <v>12.13</v>
      </c>
      <c r="Q11" s="10">
        <f t="shared" si="3"/>
        <v>3356.45</v>
      </c>
      <c r="R11" s="3">
        <f t="shared" si="4"/>
        <v>10069.35</v>
      </c>
      <c r="S11" s="11" t="s">
        <v>13</v>
      </c>
    </row>
    <row r="12" spans="1:19" ht="25.5" x14ac:dyDescent="0.25">
      <c r="A12" s="1">
        <v>3</v>
      </c>
      <c r="B12" s="8" t="s">
        <v>22</v>
      </c>
      <c r="C12" s="35" t="s">
        <v>43</v>
      </c>
      <c r="D12" s="9" t="s">
        <v>15</v>
      </c>
      <c r="E12" s="9">
        <v>2</v>
      </c>
      <c r="F12" s="10">
        <v>5485</v>
      </c>
      <c r="G12" s="10">
        <v>0</v>
      </c>
      <c r="H12" s="10">
        <v>5780</v>
      </c>
      <c r="I12" s="7">
        <v>0</v>
      </c>
      <c r="J12" s="10">
        <v>5990</v>
      </c>
      <c r="K12" s="7">
        <v>0</v>
      </c>
      <c r="L12" s="3">
        <f t="shared" si="0"/>
        <v>5751.67</v>
      </c>
      <c r="M12" s="7">
        <v>22</v>
      </c>
      <c r="N12" s="10">
        <f t="shared" si="1"/>
        <v>5751.67</v>
      </c>
      <c r="O12" s="3">
        <f t="shared" si="2"/>
        <v>253.69</v>
      </c>
      <c r="P12" s="3">
        <f t="shared" si="5"/>
        <v>4.41</v>
      </c>
      <c r="Q12" s="10">
        <f t="shared" si="3"/>
        <v>5838.45</v>
      </c>
      <c r="R12" s="3">
        <f t="shared" si="4"/>
        <v>11676.9</v>
      </c>
      <c r="S12" s="11" t="s">
        <v>13</v>
      </c>
    </row>
    <row r="13" spans="1:19" ht="25.5" x14ac:dyDescent="0.25">
      <c r="A13" s="1">
        <v>4</v>
      </c>
      <c r="B13" s="8" t="s">
        <v>23</v>
      </c>
      <c r="C13" s="35" t="s">
        <v>43</v>
      </c>
      <c r="D13" s="9" t="s">
        <v>15</v>
      </c>
      <c r="E13" s="9">
        <v>3</v>
      </c>
      <c r="F13" s="10">
        <v>2380</v>
      </c>
      <c r="G13" s="10">
        <v>0</v>
      </c>
      <c r="H13" s="10">
        <v>2560</v>
      </c>
      <c r="I13" s="7">
        <v>0</v>
      </c>
      <c r="J13" s="10">
        <v>2682</v>
      </c>
      <c r="K13" s="7">
        <v>0</v>
      </c>
      <c r="L13" s="3">
        <f t="shared" si="0"/>
        <v>2540.67</v>
      </c>
      <c r="M13" s="7">
        <v>22</v>
      </c>
      <c r="N13" s="10">
        <f t="shared" si="1"/>
        <v>2540.67</v>
      </c>
      <c r="O13" s="3">
        <f t="shared" si="2"/>
        <v>151.93</v>
      </c>
      <c r="P13" s="3">
        <f t="shared" si="5"/>
        <v>5.98</v>
      </c>
      <c r="Q13" s="10">
        <f t="shared" si="3"/>
        <v>2595.11</v>
      </c>
      <c r="R13" s="3">
        <f t="shared" si="4"/>
        <v>7785.33</v>
      </c>
      <c r="S13" s="11" t="s">
        <v>13</v>
      </c>
    </row>
    <row r="14" spans="1:19" ht="25.5" x14ac:dyDescent="0.25">
      <c r="A14" s="1">
        <v>5</v>
      </c>
      <c r="B14" s="8" t="s">
        <v>24</v>
      </c>
      <c r="C14" s="35" t="s">
        <v>44</v>
      </c>
      <c r="D14" s="9" t="s">
        <v>15</v>
      </c>
      <c r="E14" s="9">
        <v>15</v>
      </c>
      <c r="F14" s="10">
        <v>42</v>
      </c>
      <c r="G14" s="10">
        <v>0</v>
      </c>
      <c r="H14" s="10">
        <v>52</v>
      </c>
      <c r="I14" s="7">
        <v>0</v>
      </c>
      <c r="J14" s="10">
        <v>57</v>
      </c>
      <c r="K14" s="7">
        <v>0</v>
      </c>
      <c r="L14" s="3">
        <f t="shared" si="0"/>
        <v>50.33</v>
      </c>
      <c r="M14" s="7">
        <v>22</v>
      </c>
      <c r="N14" s="10">
        <f t="shared" si="1"/>
        <v>50.33</v>
      </c>
      <c r="O14" s="3">
        <f t="shared" si="2"/>
        <v>7.64</v>
      </c>
      <c r="P14" s="3">
        <f t="shared" si="5"/>
        <v>15.18</v>
      </c>
      <c r="Q14" s="10">
        <f t="shared" si="3"/>
        <v>59.89</v>
      </c>
      <c r="R14" s="3">
        <f t="shared" si="4"/>
        <v>898.35</v>
      </c>
      <c r="S14" s="11" t="s">
        <v>13</v>
      </c>
    </row>
    <row r="15" spans="1:19" ht="25.5" x14ac:dyDescent="0.25">
      <c r="A15" s="1">
        <v>6</v>
      </c>
      <c r="B15" s="8" t="s">
        <v>25</v>
      </c>
      <c r="C15" s="35" t="s">
        <v>44</v>
      </c>
      <c r="D15" s="9" t="s">
        <v>15</v>
      </c>
      <c r="E15" s="9">
        <v>23</v>
      </c>
      <c r="F15" s="10">
        <v>30</v>
      </c>
      <c r="G15" s="10">
        <v>0</v>
      </c>
      <c r="H15" s="10">
        <v>40</v>
      </c>
      <c r="I15" s="7">
        <v>0</v>
      </c>
      <c r="J15" s="10">
        <v>48</v>
      </c>
      <c r="K15" s="7">
        <v>0</v>
      </c>
      <c r="L15" s="3">
        <f t="shared" si="0"/>
        <v>39.33</v>
      </c>
      <c r="M15" s="7">
        <v>22</v>
      </c>
      <c r="N15" s="10">
        <f t="shared" si="1"/>
        <v>39.33</v>
      </c>
      <c r="O15" s="3">
        <f t="shared" si="2"/>
        <v>9.02</v>
      </c>
      <c r="P15" s="3">
        <f t="shared" si="5"/>
        <v>22.93</v>
      </c>
      <c r="Q15" s="10">
        <f t="shared" si="3"/>
        <v>49.55</v>
      </c>
      <c r="R15" s="3">
        <f t="shared" si="4"/>
        <v>1139.6500000000001</v>
      </c>
      <c r="S15" s="11" t="s">
        <v>13</v>
      </c>
    </row>
    <row r="16" spans="1:19" ht="25.5" x14ac:dyDescent="0.25">
      <c r="A16" s="1">
        <v>7</v>
      </c>
      <c r="B16" s="8" t="s">
        <v>26</v>
      </c>
      <c r="C16" s="35" t="s">
        <v>44</v>
      </c>
      <c r="D16" s="9" t="s">
        <v>15</v>
      </c>
      <c r="E16" s="9">
        <v>15</v>
      </c>
      <c r="F16" s="10">
        <v>34</v>
      </c>
      <c r="G16" s="10">
        <v>0</v>
      </c>
      <c r="H16" s="10">
        <v>45</v>
      </c>
      <c r="I16" s="7">
        <v>0</v>
      </c>
      <c r="J16" s="10">
        <v>54</v>
      </c>
      <c r="K16" s="7">
        <v>0</v>
      </c>
      <c r="L16" s="3">
        <f t="shared" si="0"/>
        <v>44.33</v>
      </c>
      <c r="M16" s="7">
        <v>22</v>
      </c>
      <c r="N16" s="7">
        <f t="shared" si="1"/>
        <v>44.33</v>
      </c>
      <c r="O16" s="3">
        <f t="shared" si="2"/>
        <v>10.02</v>
      </c>
      <c r="P16" s="3">
        <f t="shared" si="5"/>
        <v>22.6</v>
      </c>
      <c r="Q16" s="7">
        <f t="shared" si="3"/>
        <v>54.89</v>
      </c>
      <c r="R16" s="3">
        <f t="shared" si="4"/>
        <v>823.35</v>
      </c>
      <c r="S16" s="11" t="s">
        <v>13</v>
      </c>
    </row>
    <row r="17" spans="1:19" ht="25.5" x14ac:dyDescent="0.25">
      <c r="A17" s="1">
        <v>8</v>
      </c>
      <c r="B17" s="8" t="s">
        <v>27</v>
      </c>
      <c r="C17" s="35" t="s">
        <v>44</v>
      </c>
      <c r="D17" s="9" t="s">
        <v>15</v>
      </c>
      <c r="E17" s="9">
        <v>23</v>
      </c>
      <c r="F17" s="10">
        <v>22</v>
      </c>
      <c r="G17" s="10">
        <v>0</v>
      </c>
      <c r="H17" s="10">
        <v>31</v>
      </c>
      <c r="I17" s="7">
        <v>0</v>
      </c>
      <c r="J17" s="10">
        <v>36</v>
      </c>
      <c r="K17" s="7">
        <v>0</v>
      </c>
      <c r="L17" s="3">
        <f t="shared" si="0"/>
        <v>29.67</v>
      </c>
      <c r="M17" s="7">
        <v>22</v>
      </c>
      <c r="N17" s="7">
        <f t="shared" si="1"/>
        <v>29.67</v>
      </c>
      <c r="O17" s="3">
        <f t="shared" si="2"/>
        <v>7.09</v>
      </c>
      <c r="P17" s="3">
        <f t="shared" si="5"/>
        <v>23.9</v>
      </c>
      <c r="Q17" s="7">
        <f t="shared" si="3"/>
        <v>39.11</v>
      </c>
      <c r="R17" s="3">
        <f t="shared" si="4"/>
        <v>899.53</v>
      </c>
      <c r="S17" s="11" t="s">
        <v>13</v>
      </c>
    </row>
    <row r="18" spans="1:19" ht="25.5" x14ac:dyDescent="0.25">
      <c r="A18" s="1">
        <v>9</v>
      </c>
      <c r="B18" s="8" t="s">
        <v>28</v>
      </c>
      <c r="C18" s="35" t="s">
        <v>45</v>
      </c>
      <c r="D18" s="9" t="s">
        <v>15</v>
      </c>
      <c r="E18" s="9">
        <v>1</v>
      </c>
      <c r="F18" s="10">
        <v>13864</v>
      </c>
      <c r="G18" s="10">
        <v>0</v>
      </c>
      <c r="H18" s="10">
        <v>15120</v>
      </c>
      <c r="I18" s="7">
        <v>0</v>
      </c>
      <c r="J18" s="7">
        <v>15980</v>
      </c>
      <c r="K18" s="7">
        <v>0</v>
      </c>
      <c r="L18" s="3">
        <f t="shared" si="0"/>
        <v>14988</v>
      </c>
      <c r="M18" s="7">
        <v>22</v>
      </c>
      <c r="N18" s="7">
        <f t="shared" si="1"/>
        <v>14988</v>
      </c>
      <c r="O18" s="3">
        <f t="shared" si="2"/>
        <v>1064.1600000000001</v>
      </c>
      <c r="P18" s="3">
        <f t="shared" si="5"/>
        <v>7.1</v>
      </c>
      <c r="Q18" s="7">
        <f t="shared" si="3"/>
        <v>15326</v>
      </c>
      <c r="R18" s="3">
        <f t="shared" si="4"/>
        <v>15326</v>
      </c>
      <c r="S18" s="11" t="s">
        <v>13</v>
      </c>
    </row>
    <row r="19" spans="1:19" ht="38.25" x14ac:dyDescent="0.25">
      <c r="A19" s="1">
        <v>10</v>
      </c>
      <c r="B19" s="8" t="s">
        <v>40</v>
      </c>
      <c r="C19" s="35" t="s">
        <v>46</v>
      </c>
      <c r="D19" s="9" t="s">
        <v>15</v>
      </c>
      <c r="E19" s="9">
        <v>1</v>
      </c>
      <c r="F19" s="10">
        <v>946</v>
      </c>
      <c r="G19" s="10">
        <v>0</v>
      </c>
      <c r="H19" s="10">
        <v>1150</v>
      </c>
      <c r="I19" s="7">
        <v>0</v>
      </c>
      <c r="J19" s="7">
        <v>1210</v>
      </c>
      <c r="K19" s="7">
        <v>0</v>
      </c>
      <c r="L19" s="3">
        <f t="shared" si="0"/>
        <v>1102</v>
      </c>
      <c r="M19" s="7">
        <v>22</v>
      </c>
      <c r="N19" s="7">
        <f t="shared" si="1"/>
        <v>1102</v>
      </c>
      <c r="O19" s="3">
        <f t="shared" si="2"/>
        <v>138.38999999999999</v>
      </c>
      <c r="P19" s="3">
        <f t="shared" si="5"/>
        <v>12.56</v>
      </c>
      <c r="Q19" s="7">
        <f t="shared" si="3"/>
        <v>1145.33</v>
      </c>
      <c r="R19" s="3">
        <f t="shared" si="4"/>
        <v>1145.33</v>
      </c>
      <c r="S19" s="11" t="s">
        <v>13</v>
      </c>
    </row>
    <row r="20" spans="1:19" ht="25.5" customHeight="1" x14ac:dyDescent="0.25">
      <c r="A20" s="1">
        <v>11</v>
      </c>
      <c r="B20" s="8" t="s">
        <v>41</v>
      </c>
      <c r="C20" s="35" t="s">
        <v>47</v>
      </c>
      <c r="D20" s="9" t="s">
        <v>50</v>
      </c>
      <c r="E20" s="9">
        <v>5</v>
      </c>
      <c r="F20" s="10">
        <v>756</v>
      </c>
      <c r="G20" s="10">
        <v>0</v>
      </c>
      <c r="H20" s="10">
        <v>902</v>
      </c>
      <c r="I20" s="7">
        <v>0</v>
      </c>
      <c r="J20" s="7">
        <v>1080</v>
      </c>
      <c r="K20" s="7">
        <v>0</v>
      </c>
      <c r="L20" s="3">
        <f t="shared" si="0"/>
        <v>912.67</v>
      </c>
      <c r="M20" s="7">
        <v>22</v>
      </c>
      <c r="N20" s="7">
        <f t="shared" si="1"/>
        <v>912.67</v>
      </c>
      <c r="O20" s="3">
        <f t="shared" si="2"/>
        <v>162.26</v>
      </c>
      <c r="P20" s="3">
        <f t="shared" si="5"/>
        <v>17.78</v>
      </c>
      <c r="Q20" s="7">
        <f t="shared" si="3"/>
        <v>975.78</v>
      </c>
      <c r="R20" s="3">
        <f t="shared" si="4"/>
        <v>4878.8999999999996</v>
      </c>
      <c r="S20" s="11" t="s">
        <v>13</v>
      </c>
    </row>
    <row r="21" spans="1:19" ht="38.25" customHeight="1" x14ac:dyDescent="0.25">
      <c r="A21" s="1">
        <v>12</v>
      </c>
      <c r="B21" s="8" t="s">
        <v>42</v>
      </c>
      <c r="C21" s="35" t="s">
        <v>46</v>
      </c>
      <c r="D21" s="9" t="s">
        <v>15</v>
      </c>
      <c r="E21" s="9">
        <v>1</v>
      </c>
      <c r="F21" s="10">
        <v>900</v>
      </c>
      <c r="G21" s="10">
        <v>0</v>
      </c>
      <c r="H21" s="10">
        <v>1100</v>
      </c>
      <c r="I21" s="7">
        <v>0</v>
      </c>
      <c r="J21" s="7">
        <v>1250</v>
      </c>
      <c r="K21" s="7">
        <v>0</v>
      </c>
      <c r="L21" s="3">
        <f t="shared" si="0"/>
        <v>1083.33</v>
      </c>
      <c r="M21" s="7">
        <v>22</v>
      </c>
      <c r="N21" s="7">
        <f t="shared" si="1"/>
        <v>1083.33</v>
      </c>
      <c r="O21" s="3">
        <f t="shared" si="2"/>
        <v>175.59</v>
      </c>
      <c r="P21" s="3">
        <f t="shared" si="5"/>
        <v>16.21</v>
      </c>
      <c r="Q21" s="7">
        <f t="shared" si="3"/>
        <v>1146.22</v>
      </c>
      <c r="R21" s="3">
        <f t="shared" si="4"/>
        <v>1146.22</v>
      </c>
      <c r="S21" s="11" t="s">
        <v>13</v>
      </c>
    </row>
    <row r="22" spans="1:19" ht="25.5" x14ac:dyDescent="0.25">
      <c r="A22" s="1">
        <v>13</v>
      </c>
      <c r="B22" s="8" t="s">
        <v>29</v>
      </c>
      <c r="C22" s="35" t="s">
        <v>48</v>
      </c>
      <c r="D22" s="9" t="s">
        <v>15</v>
      </c>
      <c r="E22" s="9">
        <v>4</v>
      </c>
      <c r="F22" s="10">
        <v>450</v>
      </c>
      <c r="G22" s="10">
        <v>0</v>
      </c>
      <c r="H22" s="10">
        <v>800</v>
      </c>
      <c r="I22" s="7">
        <v>0</v>
      </c>
      <c r="J22" s="7">
        <v>850</v>
      </c>
      <c r="K22" s="7">
        <v>0</v>
      </c>
      <c r="L22" s="3">
        <f t="shared" si="0"/>
        <v>700</v>
      </c>
      <c r="M22" s="7">
        <v>22</v>
      </c>
      <c r="N22" s="7">
        <f t="shared" si="1"/>
        <v>700</v>
      </c>
      <c r="O22" s="3">
        <f t="shared" si="2"/>
        <v>217.94</v>
      </c>
      <c r="P22" s="3">
        <f t="shared" si="5"/>
        <v>31.13</v>
      </c>
      <c r="Q22" s="7">
        <f t="shared" si="3"/>
        <v>757.33</v>
      </c>
      <c r="R22" s="3">
        <f t="shared" si="4"/>
        <v>3029.32</v>
      </c>
      <c r="S22" s="11" t="s">
        <v>13</v>
      </c>
    </row>
    <row r="23" spans="1:19" ht="38.25" customHeight="1" x14ac:dyDescent="0.25">
      <c r="A23" s="1">
        <v>14</v>
      </c>
      <c r="B23" s="8" t="s">
        <v>30</v>
      </c>
      <c r="C23" s="35" t="s">
        <v>51</v>
      </c>
      <c r="D23" s="9" t="s">
        <v>15</v>
      </c>
      <c r="E23" s="9">
        <v>5</v>
      </c>
      <c r="F23" s="10">
        <v>3970</v>
      </c>
      <c r="G23" s="10">
        <v>0</v>
      </c>
      <c r="H23" s="10">
        <v>5200</v>
      </c>
      <c r="I23" s="7">
        <v>0</v>
      </c>
      <c r="J23" s="7">
        <v>5310</v>
      </c>
      <c r="K23" s="7">
        <v>0</v>
      </c>
      <c r="L23" s="3">
        <f t="shared" si="0"/>
        <v>4826.67</v>
      </c>
      <c r="M23" s="7">
        <v>22</v>
      </c>
      <c r="N23" s="7">
        <f t="shared" si="1"/>
        <v>4826.67</v>
      </c>
      <c r="O23" s="3">
        <f t="shared" si="2"/>
        <v>743.93</v>
      </c>
      <c r="P23" s="3">
        <f t="shared" si="5"/>
        <v>15.41</v>
      </c>
      <c r="Q23" s="7">
        <f t="shared" si="3"/>
        <v>4995.1099999999997</v>
      </c>
      <c r="R23" s="3">
        <f t="shared" si="4"/>
        <v>24975.55</v>
      </c>
      <c r="S23" s="11" t="s">
        <v>13</v>
      </c>
    </row>
    <row r="24" spans="1:19" ht="38.25" customHeight="1" x14ac:dyDescent="0.25">
      <c r="A24" s="1">
        <v>15</v>
      </c>
      <c r="B24" s="8" t="s">
        <v>31</v>
      </c>
      <c r="C24" s="35" t="s">
        <v>49</v>
      </c>
      <c r="D24" s="9" t="s">
        <v>15</v>
      </c>
      <c r="E24" s="9">
        <v>1</v>
      </c>
      <c r="F24" s="10">
        <v>5562</v>
      </c>
      <c r="G24" s="10">
        <v>0</v>
      </c>
      <c r="H24" s="10">
        <v>7010</v>
      </c>
      <c r="I24" s="7">
        <v>0</v>
      </c>
      <c r="J24" s="7">
        <v>7100</v>
      </c>
      <c r="K24" s="7">
        <v>0</v>
      </c>
      <c r="L24" s="3">
        <f t="shared" si="0"/>
        <v>6557.33</v>
      </c>
      <c r="M24" s="7">
        <v>22</v>
      </c>
      <c r="N24" s="7">
        <f t="shared" si="1"/>
        <v>6557.33</v>
      </c>
      <c r="O24" s="3">
        <f t="shared" si="2"/>
        <v>863.16</v>
      </c>
      <c r="P24" s="3">
        <f t="shared" si="5"/>
        <v>13.16</v>
      </c>
      <c r="Q24" s="7">
        <f t="shared" si="3"/>
        <v>6745.55</v>
      </c>
      <c r="R24" s="3">
        <f t="shared" si="4"/>
        <v>6745.55</v>
      </c>
      <c r="S24" s="11" t="s">
        <v>13</v>
      </c>
    </row>
    <row r="25" spans="1:19" ht="25.5" x14ac:dyDescent="0.25">
      <c r="A25" s="1">
        <v>16</v>
      </c>
      <c r="B25" s="8" t="s">
        <v>32</v>
      </c>
      <c r="C25" s="35" t="s">
        <v>49</v>
      </c>
      <c r="D25" s="9" t="s">
        <v>15</v>
      </c>
      <c r="E25" s="9">
        <v>2</v>
      </c>
      <c r="F25" s="10">
        <v>2062</v>
      </c>
      <c r="G25" s="10">
        <v>0</v>
      </c>
      <c r="H25" s="10">
        <v>2535</v>
      </c>
      <c r="I25" s="7">
        <v>0</v>
      </c>
      <c r="J25" s="7">
        <v>2785</v>
      </c>
      <c r="K25" s="7">
        <v>0</v>
      </c>
      <c r="L25" s="3">
        <f t="shared" si="0"/>
        <v>2460.67</v>
      </c>
      <c r="M25" s="7">
        <v>22</v>
      </c>
      <c r="N25" s="10">
        <f t="shared" si="1"/>
        <v>2460.67</v>
      </c>
      <c r="O25" s="3">
        <f t="shared" si="2"/>
        <v>367.19</v>
      </c>
      <c r="P25" s="3">
        <f t="shared" si="5"/>
        <v>14.92</v>
      </c>
      <c r="Q25" s="10">
        <f t="shared" si="3"/>
        <v>2576.11</v>
      </c>
      <c r="R25" s="3">
        <f t="shared" si="4"/>
        <v>5152.22</v>
      </c>
      <c r="S25" s="11" t="s">
        <v>13</v>
      </c>
    </row>
    <row r="26" spans="1:19" x14ac:dyDescent="0.25">
      <c r="A26" s="29" t="s">
        <v>14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1"/>
      <c r="R26" s="12">
        <f>SUM(R10:R25)</f>
        <v>111996.89</v>
      </c>
      <c r="S26" s="4"/>
    </row>
    <row r="27" spans="1:19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s="14" customFormat="1" x14ac:dyDescent="0.25">
      <c r="A28" s="13" t="s">
        <v>35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s="14" customFormat="1" x14ac:dyDescent="0.25">
      <c r="A30" s="13" t="s">
        <v>36</v>
      </c>
      <c r="B30" s="13"/>
      <c r="C30" s="15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</sheetData>
  <mergeCells count="22">
    <mergeCell ref="A26:Q26"/>
    <mergeCell ref="Q6:Q8"/>
    <mergeCell ref="R6:R8"/>
    <mergeCell ref="S5:S8"/>
    <mergeCell ref="A5:R5"/>
    <mergeCell ref="E6:E8"/>
    <mergeCell ref="A3:S3"/>
    <mergeCell ref="A2:S2"/>
    <mergeCell ref="L6:L8"/>
    <mergeCell ref="M6:M8"/>
    <mergeCell ref="N6:N8"/>
    <mergeCell ref="O7:O8"/>
    <mergeCell ref="P7:P8"/>
    <mergeCell ref="O6:P6"/>
    <mergeCell ref="F7:G7"/>
    <mergeCell ref="H7:I7"/>
    <mergeCell ref="J7:K7"/>
    <mergeCell ref="F6:K6"/>
    <mergeCell ref="A6:A8"/>
    <mergeCell ref="B6:B8"/>
    <mergeCell ref="C6:C8"/>
    <mergeCell ref="D6:D8"/>
  </mergeCells>
  <printOptions horizontalCentered="1"/>
  <pageMargins left="0.19685039370078741" right="0.19685039370078741" top="0.39370078740157483" bottom="0.19685039370078741" header="0" footer="0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ФГБУ «НИИ пульмонологии» ФМБА России</dc:creator>
  <cp:lastModifiedBy>Максим Антошин</cp:lastModifiedBy>
  <cp:lastPrinted>2026-08-28T10:33:20Z</cp:lastPrinted>
  <dcterms:created xsi:type="dcterms:W3CDTF">2022-08-15T07:32:39Z</dcterms:created>
  <dcterms:modified xsi:type="dcterms:W3CDTF">2026-09-01T11:08:23Z</dcterms:modified>
</cp:coreProperties>
</file>