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2026 договоры и контракты\хозы\2 посуда\"/>
    </mc:Choice>
  </mc:AlternateContent>
  <bookViews>
    <workbookView xWindow="0" yWindow="0" windowWidth="24000" windowHeight="8100"/>
  </bookViews>
  <sheets>
    <sheet name="прил. № 1 (5)" sheetId="1" r:id="rId1"/>
  </sheets>
  <definedNames>
    <definedName name="_xlnm._FilterDatabase" localSheetId="0" hidden="1">'прил. № 1 (5)'!#REF!</definedName>
    <definedName name="_xlnm.Print_Area" localSheetId="0">'прил. № 1 (5)'!$A$1:$Y$27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1" l="1"/>
  <c r="X15" i="1"/>
  <c r="S15" i="1"/>
  <c r="P15" i="1"/>
  <c r="Y15" i="1" s="1"/>
  <c r="O15" i="1"/>
  <c r="M15" i="1"/>
  <c r="K15" i="1"/>
  <c r="I15" i="1"/>
  <c r="G15" i="1"/>
  <c r="X14" i="1"/>
  <c r="S14" i="1"/>
  <c r="P14" i="1"/>
  <c r="Y14" i="1" s="1"/>
  <c r="O14" i="1"/>
  <c r="M14" i="1"/>
  <c r="K14" i="1"/>
  <c r="K16" i="1" s="1"/>
  <c r="I14" i="1"/>
  <c r="I16" i="1" s="1"/>
  <c r="G14" i="1"/>
  <c r="X16" i="1"/>
  <c r="O16" i="1"/>
  <c r="M16" i="1"/>
  <c r="G16" i="1"/>
  <c r="T15" i="1" l="1"/>
  <c r="U15" i="1" s="1"/>
  <c r="V15" i="1" s="1"/>
  <c r="Q14" i="1"/>
  <c r="Y16" i="1"/>
  <c r="Q15" i="1"/>
  <c r="T14" i="1"/>
  <c r="U14" i="1" s="1"/>
  <c r="V14" i="1" s="1"/>
  <c r="P16" i="1"/>
  <c r="R16" i="1" s="1"/>
  <c r="Q16" i="1" l="1"/>
  <c r="W17" i="1"/>
  <c r="F10" i="1"/>
</calcChain>
</file>

<file path=xl/comments1.xml><?xml version="1.0" encoding="utf-8"?>
<comments xmlns="http://schemas.openxmlformats.org/spreadsheetml/2006/main">
  <authors>
    <author>Войт Наталья Борисовна</author>
  </authors>
  <commentList>
    <comment ref="D20" authorId="0" shapeId="0">
      <text>
        <r>
          <rPr>
            <b/>
            <sz val="9"/>
            <color indexed="81"/>
            <rFont val="Tahoma"/>
            <family val="2"/>
            <charset val="204"/>
          </rPr>
          <t>Гуринова Елена Владимировна:</t>
        </r>
        <r>
          <rPr>
            <sz val="9"/>
            <color indexed="81"/>
            <rFont val="Tahoma"/>
            <family val="2"/>
            <charset val="204"/>
          </rPr>
          <t xml:space="preserve">
МЭР РФ Приказ № 567 от 02.10.2013 п 3.20.1</t>
        </r>
      </text>
    </comment>
  </commentList>
</comments>
</file>

<file path=xl/sharedStrings.xml><?xml version="1.0" encoding="utf-8"?>
<sst xmlns="http://schemas.openxmlformats.org/spreadsheetml/2006/main" count="54" uniqueCount="43">
  <si>
    <t xml:space="preserve">                                                                                           Обоснования начальной (максимальной) цены единицы товара</t>
  </si>
  <si>
    <t>ОДН</t>
  </si>
  <si>
    <t>НЕОДН</t>
  </si>
  <si>
    <t>Начальная (максимальная) цена единицы товара:</t>
  </si>
  <si>
    <t>рублей</t>
  </si>
  <si>
    <t>№ п/п</t>
  </si>
  <si>
    <t>Наименование товара, работ, услуг</t>
  </si>
  <si>
    <t>Объем поставки товара</t>
  </si>
  <si>
    <t>Предложение  № 1</t>
  </si>
  <si>
    <t>Предложение  № 2</t>
  </si>
  <si>
    <t>Предложение  № 3</t>
  </si>
  <si>
    <t>Предложение  № 4</t>
  </si>
  <si>
    <t>Предложение  № 5</t>
  </si>
  <si>
    <t>Средняя цена за ед., руб.</t>
  </si>
  <si>
    <t>Количество значений</t>
  </si>
  <si>
    <t>Среднее квадратическое отклонение</t>
  </si>
  <si>
    <t xml:space="preserve">Коэф.вариации </t>
  </si>
  <si>
    <t>ОДН/
НЕОДН</t>
  </si>
  <si>
    <t>НМЦК 
рын.</t>
  </si>
  <si>
    <t>Лемана про</t>
  </si>
  <si>
    <t>Все инструменты</t>
  </si>
  <si>
    <t>Домострой</t>
  </si>
  <si>
    <t>Эльбрус-ЕКБ</t>
  </si>
  <si>
    <t>ед. изм.</t>
  </si>
  <si>
    <t>кол-во</t>
  </si>
  <si>
    <t>Цена за ед., руб.</t>
  </si>
  <si>
    <t>Стоимость, руб.</t>
  </si>
  <si>
    <t>шт.</t>
  </si>
  <si>
    <t>Кастрюля эмалированная</t>
  </si>
  <si>
    <t>таз пластиковый</t>
  </si>
  <si>
    <t>Совокупность значений выявленых цен считается однородной, так как коэффициент вариации цен  не превышет 33%, таким образом , нецелесобразнопроводить дополнительные исследования вцелях увеличения количества ценовой информации, используемой в расчетах.                                                                                                                                                                                                                                                                                Начальная (максимальная) цена рассчитана методом сопоставимых рыночных цен (анализ рынка) на основании 3 (трех) коммерческих предложений, предоставленных организациями, деятельность которых соответствует требованиям, устанавливаемым  в соответствии  законодательством Российской Федерации  к лицам, осуществляющим поставку товаров, являющихся предметом торгов.</t>
  </si>
  <si>
    <t>В соответствии с частью 20 статьи 22 Федерального закона от 5 апреля 2013 г. N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N 27, ст. 3480) утверждены приказом Министерства экономического развития РФ от 2 октября 2013 г. N 567 методические рекомендации по применению методов определения начальной (максимальной) цены контракта, в том числе метод сопоставимых рыночных цен (анализа рынка). В целях определения НМЦК методом сопоставимых рыночных цен (анализа рынка) рекомендуется использовать не менее трех цен товара, работы, услуги, предлагаемых различными поставщиками (подрядчиками, исполнителями), для  определения однородности совокупности значений выявленных цен, используемых в расчете НМЦК  рекомендуется определять коэффициент вариации. Коэффициент вариации цены определяется в следующем порядке:</t>
  </si>
  <si>
    <t>КОЭФФИЦИЕНТ ВАРИАЦИИ</t>
  </si>
  <si>
    <r>
      <t xml:space="preserve">Коэффициент вариации, в отличие от других показателей разброса значений, используется как самостоятельный и весьма информативный индикатор вариации данных. В статистике принято считать, </t>
    </r>
    <r>
      <rPr>
        <sz val="8"/>
        <color indexed="12"/>
        <rFont val="Times New Roman"/>
        <family val="1"/>
        <charset val="204"/>
      </rPr>
      <t>что если коэффициент вариации менее 33%, то совокупность данных является однородной, если более 33%, то – неоднородной.</t>
    </r>
    <r>
      <rPr>
        <sz val="8"/>
        <color indexed="8"/>
        <rFont val="Times New Roman"/>
        <family val="1"/>
        <charset val="204"/>
      </rPr>
      <t xml:space="preserve"> Эта информация может быть полезна для предварительного описания данных и определения возможностей проведения дальнейшего анализа. Кроме того, коэффициент вариации, измеряемый в процентах, позволяет сравнивать степень разброса различных данных независимо от их масштаба и единиц измерений. Полезное свойство. </t>
    </r>
    <r>
      <rPr>
        <b/>
        <sz val="10"/>
        <color indexed="8"/>
        <rFont val="Times New Roman"/>
        <family val="1"/>
        <charset val="204"/>
      </rPr>
      <t xml:space="preserve">                                                                                                                                                                                          (V-коэфф.вариации, σ-cр.квадратичное отклонение, ц-среднее арифметическое цен)</t>
    </r>
  </si>
  <si>
    <t>ДИСПЕРСИЯ</t>
  </si>
  <si>
    <t>Как мы знаем, в малых выборках, следует использовать выборочную дисперсию, так как генеральная оказывается смещенной в сторону занижения. Математическая формула выборочной дисперсии имеет вид:</t>
  </si>
  <si>
    <t>СРЕДНЕЕ КВАДРАТИЧНОЕ ОТКЛОНЕНИЕ</t>
  </si>
  <si>
    <t xml:space="preserve">квадратный корень из дисперсии </t>
  </si>
  <si>
    <t xml:space="preserve"> на поставку инвентаря для приготовления кормов</t>
  </si>
  <si>
    <t>Дом в КОРе</t>
  </si>
  <si>
    <t>ОКПД2</t>
  </si>
  <si>
    <t>25.99.12.119</t>
  </si>
  <si>
    <t>22.29.23.120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</si>
</sst>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00"/>
    <numFmt numFmtId="165" formatCode="#,##0.00_р_."/>
    <numFmt numFmtId="166" formatCode="#,##0.0"/>
    <numFmt numFmtId="167" formatCode="#,##0.0000"/>
    <numFmt numFmtId="168" formatCode="#,##0.000000_р_."/>
  </numFmts>
  <fonts count="27" x14ac:knownFonts="1">
    <font>
      <sz val="11"/>
      <color theme="1"/>
      <name val="Calibri"/>
      <family val="2"/>
      <charset val="204"/>
      <scheme val="minor"/>
    </font>
    <font>
      <sz val="11"/>
      <color indexed="8"/>
      <name val="Times New Roman"/>
      <family val="1"/>
      <charset val="204"/>
    </font>
    <font>
      <b/>
      <sz val="12"/>
      <name val="Times New Roman"/>
      <family val="1"/>
      <charset val="204"/>
    </font>
    <font>
      <sz val="8"/>
      <color indexed="8"/>
      <name val="Times New Roman"/>
      <family val="1"/>
      <charset val="204"/>
    </font>
    <font>
      <b/>
      <sz val="11"/>
      <color indexed="8"/>
      <name val="Times New Roman"/>
      <family val="1"/>
      <charset val="204"/>
    </font>
    <font>
      <b/>
      <sz val="8"/>
      <color indexed="8"/>
      <name val="Times New Roman"/>
      <family val="1"/>
      <charset val="204"/>
    </font>
    <font>
      <sz val="12"/>
      <color indexed="8"/>
      <name val="Times New Roman"/>
      <family val="1"/>
      <charset val="204"/>
    </font>
    <font>
      <b/>
      <sz val="12"/>
      <color indexed="8"/>
      <name val="Times New Roman"/>
      <family val="1"/>
      <charset val="204"/>
    </font>
    <font>
      <b/>
      <sz val="11"/>
      <color indexed="12"/>
      <name val="Times New Roman"/>
      <family val="1"/>
      <charset val="204"/>
    </font>
    <font>
      <b/>
      <sz val="7"/>
      <color indexed="8"/>
      <name val="Times New Roman"/>
      <family val="1"/>
      <charset val="204"/>
    </font>
    <font>
      <sz val="8"/>
      <name val="Times New Roman"/>
      <family val="1"/>
      <charset val="204"/>
    </font>
    <font>
      <sz val="7"/>
      <name val="Times New Roman"/>
      <family val="1"/>
      <charset val="204"/>
    </font>
    <font>
      <sz val="11"/>
      <color indexed="12"/>
      <name val="Times New Roman"/>
      <family val="1"/>
      <charset val="204"/>
    </font>
    <font>
      <sz val="8"/>
      <color theme="1"/>
      <name val="Times New Roman"/>
      <family val="1"/>
      <charset val="204"/>
    </font>
    <font>
      <sz val="10"/>
      <color rgb="FF191817"/>
      <name val="Times New Roman"/>
      <family val="1"/>
      <charset val="204"/>
    </font>
    <font>
      <sz val="8"/>
      <color rgb="FF000000"/>
      <name val="Times New Roman"/>
      <family val="1"/>
      <charset val="204"/>
    </font>
    <font>
      <sz val="8.5"/>
      <name val="Times New Roman"/>
      <family val="1"/>
      <charset val="204"/>
    </font>
    <font>
      <sz val="8.5"/>
      <color indexed="8"/>
      <name val="Times New Roman"/>
      <family val="1"/>
      <charset val="204"/>
    </font>
    <font>
      <b/>
      <sz val="8.5"/>
      <color indexed="8"/>
      <name val="Times New Roman"/>
      <family val="1"/>
      <charset val="204"/>
    </font>
    <font>
      <sz val="10"/>
      <color rgb="FF212121"/>
      <name val="Times New Roman"/>
      <family val="1"/>
      <charset val="204"/>
    </font>
    <font>
      <b/>
      <sz val="8.5"/>
      <name val="Times New Roman"/>
      <family val="1"/>
      <charset val="204"/>
    </font>
    <font>
      <b/>
      <sz val="10"/>
      <color indexed="8"/>
      <name val="Times New Roman"/>
      <family val="1"/>
      <charset val="204"/>
    </font>
    <font>
      <sz val="10"/>
      <color indexed="8"/>
      <name val="Times New Roman"/>
      <family val="1"/>
      <charset val="204"/>
    </font>
    <font>
      <sz val="9"/>
      <color indexed="8"/>
      <name val="Times New Roman"/>
      <family val="1"/>
      <charset val="204"/>
    </font>
    <font>
      <sz val="8"/>
      <color indexed="12"/>
      <name val="Times New Roman"/>
      <family val="1"/>
      <charset val="204"/>
    </font>
    <font>
      <b/>
      <sz val="9"/>
      <color indexed="81"/>
      <name val="Tahoma"/>
      <family val="2"/>
      <charset val="204"/>
    </font>
    <font>
      <sz val="9"/>
      <color indexed="81"/>
      <name val="Tahoma"/>
      <family val="2"/>
      <charset val="204"/>
    </font>
  </fonts>
  <fills count="6">
    <fill>
      <patternFill patternType="none"/>
    </fill>
    <fill>
      <patternFill patternType="gray125"/>
    </fill>
    <fill>
      <patternFill patternType="solid">
        <fgColor indexed="26"/>
        <bgColor indexed="64"/>
      </patternFill>
    </fill>
    <fill>
      <patternFill patternType="solid">
        <fgColor indexed="27"/>
        <bgColor indexed="64"/>
      </patternFill>
    </fill>
    <fill>
      <patternFill patternType="solid">
        <fgColor theme="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4">
    <xf numFmtId="0" fontId="0" fillId="0" borderId="0" xfId="0"/>
    <xf numFmtId="0" fontId="1" fillId="0" borderId="0" xfId="0" applyFont="1"/>
    <xf numFmtId="0" fontId="2" fillId="0" borderId="0" xfId="0" applyFont="1" applyAlignment="1">
      <alignment horizontal="center" vertical="center" wrapText="1"/>
    </xf>
    <xf numFmtId="0" fontId="2" fillId="0" borderId="0" xfId="0" applyFont="1" applyAlignment="1">
      <alignment vertical="center" wrapText="1"/>
    </xf>
    <xf numFmtId="164" fontId="1" fillId="0" borderId="0" xfId="0" applyNumberFormat="1" applyFont="1"/>
    <xf numFmtId="164" fontId="3" fillId="0" borderId="0" xfId="0" applyNumberFormat="1" applyFont="1" applyAlignment="1">
      <alignment vertical="top"/>
    </xf>
    <xf numFmtId="4" fontId="4" fillId="0" borderId="0" xfId="0" applyNumberFormat="1" applyFont="1" applyAlignment="1">
      <alignment horizontal="right"/>
    </xf>
    <xf numFmtId="0" fontId="3" fillId="0" borderId="0" xfId="0" applyFont="1" applyAlignment="1">
      <alignment vertical="top"/>
    </xf>
    <xf numFmtId="3" fontId="3" fillId="0" borderId="0" xfId="0" applyNumberFormat="1" applyFont="1" applyAlignment="1">
      <alignment vertical="top"/>
    </xf>
    <xf numFmtId="4" fontId="5" fillId="0" borderId="0" xfId="0" applyNumberFormat="1" applyFont="1" applyAlignment="1">
      <alignment horizontal="right" vertical="top"/>
    </xf>
    <xf numFmtId="165" fontId="3" fillId="0" borderId="0" xfId="0" applyNumberFormat="1" applyFont="1" applyAlignment="1">
      <alignment vertical="top"/>
    </xf>
    <xf numFmtId="0" fontId="6" fillId="2" borderId="0" xfId="0" applyFont="1" applyFill="1" applyAlignment="1">
      <alignment horizontal="left" vertical="center" wrapText="1"/>
    </xf>
    <xf numFmtId="0" fontId="6" fillId="0" borderId="0" xfId="0" applyFont="1"/>
    <xf numFmtId="0" fontId="7" fillId="3" borderId="0" xfId="0" applyFont="1" applyFill="1" applyAlignment="1">
      <alignment horizontal="left" vertical="top" wrapText="1"/>
    </xf>
    <xf numFmtId="0" fontId="7" fillId="3" borderId="0" xfId="0" applyFont="1" applyFill="1" applyAlignment="1">
      <alignment vertical="top" wrapText="1"/>
    </xf>
    <xf numFmtId="165" fontId="8" fillId="3" borderId="0" xfId="0" applyNumberFormat="1" applyFont="1" applyFill="1" applyAlignment="1">
      <alignment horizontal="center" vertical="top" wrapText="1"/>
    </xf>
    <xf numFmtId="165" fontId="7" fillId="0" borderId="0" xfId="0" applyNumberFormat="1" applyFont="1" applyAlignment="1">
      <alignment vertical="top" wrapText="1"/>
    </xf>
    <xf numFmtId="0" fontId="7" fillId="0" borderId="0" xfId="0" applyFont="1" applyAlignment="1">
      <alignment horizontal="center" vertical="top" wrapText="1"/>
    </xf>
    <xf numFmtId="0" fontId="4" fillId="0" borderId="0" xfId="0" applyFont="1" applyAlignment="1">
      <alignment horizontal="center" vertical="top" wrapText="1"/>
    </xf>
    <xf numFmtId="165" fontId="6" fillId="0" borderId="0" xfId="0" applyNumberFormat="1" applyFont="1" applyAlignment="1">
      <alignment horizontal="center" vertical="top" wrapText="1"/>
    </xf>
    <xf numFmtId="0" fontId="6" fillId="0" borderId="0" xfId="0" applyFont="1" applyAlignment="1">
      <alignment horizontal="center" vertical="top" wrapText="1"/>
    </xf>
    <xf numFmtId="164" fontId="6" fillId="0" borderId="0" xfId="0" applyNumberFormat="1" applyFont="1" applyAlignment="1">
      <alignment horizontal="center" vertical="top" wrapText="1"/>
    </xf>
    <xf numFmtId="4" fontId="7" fillId="0" borderId="0" xfId="0" applyNumberFormat="1" applyFont="1" applyAlignment="1">
      <alignment horizontal="right" vertical="top" wrapText="1"/>
    </xf>
    <xf numFmtId="0" fontId="9" fillId="0" borderId="1" xfId="0" applyFont="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0" fontId="1" fillId="0" borderId="0" xfId="0" applyFont="1" applyAlignment="1">
      <alignment vertical="center"/>
    </xf>
    <xf numFmtId="4" fontId="10" fillId="0" borderId="1"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165" fontId="11" fillId="0" borderId="1" xfId="0" applyNumberFormat="1" applyFont="1" applyBorder="1" applyAlignment="1">
      <alignment horizontal="center" vertical="center" wrapText="1"/>
    </xf>
    <xf numFmtId="0" fontId="12" fillId="0" borderId="0" xfId="0" applyFont="1" applyAlignment="1">
      <alignment vertical="center"/>
    </xf>
    <xf numFmtId="0" fontId="9" fillId="0" borderId="2" xfId="0" applyFont="1" applyBorder="1" applyAlignment="1">
      <alignment horizontal="center" vertical="center" wrapText="1"/>
    </xf>
    <xf numFmtId="3" fontId="9"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1" fillId="0" borderId="0" xfId="0" applyFont="1" applyAlignment="1">
      <alignment horizontal="center" vertical="center"/>
    </xf>
    <xf numFmtId="0" fontId="13" fillId="5" borderId="1" xfId="0" applyFont="1" applyFill="1" applyBorder="1" applyAlignment="1">
      <alignment vertical="center" wrapText="1"/>
    </xf>
    <xf numFmtId="0" fontId="3" fillId="4" borderId="3" xfId="0" applyFont="1" applyFill="1" applyBorder="1" applyAlignment="1">
      <alignment horizontal="center" vertical="center" wrapText="1"/>
    </xf>
    <xf numFmtId="0" fontId="14" fillId="0" borderId="1" xfId="0" applyFont="1" applyBorder="1" applyAlignment="1">
      <alignment wrapText="1"/>
    </xf>
    <xf numFmtId="0" fontId="3" fillId="4" borderId="4" xfId="0" applyFont="1" applyFill="1" applyBorder="1" applyAlignment="1" applyProtection="1">
      <alignment horizontal="center" vertical="center" wrapText="1"/>
      <protection locked="0" hidden="1"/>
    </xf>
    <xf numFmtId="2" fontId="15" fillId="4" borderId="1" xfId="0" applyNumberFormat="1" applyFont="1" applyFill="1" applyBorder="1" applyAlignment="1">
      <alignment horizontal="center" vertical="center" wrapText="1"/>
    </xf>
    <xf numFmtId="165" fontId="10" fillId="4" borderId="1" xfId="0" applyNumberFormat="1" applyFont="1" applyFill="1" applyBorder="1" applyAlignment="1" applyProtection="1">
      <alignment horizontal="center" vertical="center" shrinkToFit="1"/>
      <protection locked="0" hidden="1"/>
    </xf>
    <xf numFmtId="165" fontId="10" fillId="4" borderId="1" xfId="0" applyNumberFormat="1" applyFont="1" applyFill="1" applyBorder="1" applyAlignment="1">
      <alignment horizontal="center" vertical="center" shrinkToFit="1"/>
    </xf>
    <xf numFmtId="165" fontId="16" fillId="4" borderId="1" xfId="0" applyNumberFormat="1" applyFont="1" applyFill="1" applyBorder="1" applyAlignment="1" applyProtection="1">
      <alignment horizontal="right" vertical="center" shrinkToFit="1"/>
      <protection locked="0" hidden="1"/>
    </xf>
    <xf numFmtId="165" fontId="16" fillId="4" borderId="1" xfId="0" applyNumberFormat="1" applyFont="1" applyFill="1" applyBorder="1" applyAlignment="1">
      <alignment horizontal="right" vertical="center" shrinkToFit="1"/>
    </xf>
    <xf numFmtId="0" fontId="16" fillId="4" borderId="1" xfId="0" applyFont="1" applyFill="1" applyBorder="1" applyAlignment="1">
      <alignment horizontal="center" vertical="center" shrinkToFit="1"/>
    </xf>
    <xf numFmtId="164" fontId="17" fillId="4" borderId="1" xfId="0" applyNumberFormat="1" applyFont="1" applyFill="1" applyBorder="1" applyAlignment="1">
      <alignment horizontal="center" vertical="center" shrinkToFit="1"/>
    </xf>
    <xf numFmtId="166" fontId="17" fillId="4" borderId="1" xfId="0" applyNumberFormat="1" applyFont="1" applyFill="1" applyBorder="1" applyAlignment="1">
      <alignment horizontal="center" vertical="center" shrinkToFit="1"/>
    </xf>
    <xf numFmtId="0" fontId="17" fillId="4" borderId="1" xfId="0" applyFont="1" applyFill="1" applyBorder="1" applyAlignment="1">
      <alignment horizontal="center" vertical="center" shrinkToFit="1"/>
    </xf>
    <xf numFmtId="4" fontId="18" fillId="4" borderId="1" xfId="0" applyNumberFormat="1" applyFont="1" applyFill="1" applyBorder="1" applyAlignment="1">
      <alignment horizontal="right" vertical="center" shrinkToFit="1"/>
    </xf>
    <xf numFmtId="0" fontId="19" fillId="0" borderId="1" xfId="0" applyFont="1" applyBorder="1" applyAlignment="1">
      <alignment vertical="center" wrapText="1"/>
    </xf>
    <xf numFmtId="0" fontId="18" fillId="4" borderId="5" xfId="0" applyFont="1" applyFill="1" applyBorder="1"/>
    <xf numFmtId="0" fontId="20" fillId="4" borderId="5" xfId="0" applyFont="1" applyFill="1" applyBorder="1" applyAlignment="1">
      <alignment horizontal="center" vertical="center" wrapText="1"/>
    </xf>
    <xf numFmtId="0" fontId="20" fillId="4" borderId="1" xfId="0" applyFont="1" applyFill="1" applyBorder="1" applyAlignment="1">
      <alignment horizontal="center" vertical="center" wrapText="1"/>
    </xf>
    <xf numFmtId="4" fontId="18" fillId="4" borderId="1" xfId="0" applyNumberFormat="1" applyFont="1" applyFill="1" applyBorder="1" applyAlignment="1">
      <alignment vertical="center"/>
    </xf>
    <xf numFmtId="0" fontId="18" fillId="4" borderId="1" xfId="0" applyFont="1" applyFill="1" applyBorder="1" applyAlignment="1">
      <alignment vertical="center"/>
    </xf>
    <xf numFmtId="164" fontId="18" fillId="4" borderId="1" xfId="0" applyNumberFormat="1" applyFont="1" applyFill="1" applyBorder="1" applyAlignment="1">
      <alignment vertical="center"/>
    </xf>
    <xf numFmtId="167" fontId="20" fillId="4" borderId="1" xfId="0" applyNumberFormat="1" applyFont="1" applyFill="1" applyBorder="1" applyAlignment="1">
      <alignment horizontal="right" vertical="top" wrapText="1"/>
    </xf>
    <xf numFmtId="4" fontId="20" fillId="4" borderId="1" xfId="0" applyNumberFormat="1" applyFont="1" applyFill="1" applyBorder="1" applyAlignment="1">
      <alignment horizontal="right" vertical="top" wrapText="1"/>
    </xf>
    <xf numFmtId="0" fontId="21" fillId="0" borderId="0" xfId="0" applyFont="1"/>
    <xf numFmtId="0" fontId="18" fillId="4" borderId="0" xfId="0" applyFont="1" applyFill="1" applyBorder="1"/>
    <xf numFmtId="0" fontId="20" fillId="4" borderId="0" xfId="0" applyFont="1" applyFill="1" applyBorder="1" applyAlignment="1">
      <alignment horizontal="center" vertical="center" wrapText="1"/>
    </xf>
    <xf numFmtId="3" fontId="18" fillId="4" borderId="0" xfId="0" applyNumberFormat="1" applyFont="1" applyFill="1" applyBorder="1" applyAlignment="1">
      <alignment vertical="center"/>
    </xf>
    <xf numFmtId="4" fontId="18" fillId="4" borderId="0" xfId="0" applyNumberFormat="1" applyFont="1" applyFill="1" applyBorder="1" applyAlignment="1">
      <alignment vertical="center"/>
    </xf>
    <xf numFmtId="0" fontId="18" fillId="4" borderId="0" xfId="0" applyFont="1" applyFill="1" applyBorder="1" applyAlignment="1">
      <alignment vertical="center"/>
    </xf>
    <xf numFmtId="164" fontId="18" fillId="4" borderId="0" xfId="0" applyNumberFormat="1" applyFont="1" applyFill="1" applyBorder="1" applyAlignment="1">
      <alignment vertical="center"/>
    </xf>
    <xf numFmtId="4" fontId="20" fillId="4" borderId="0" xfId="0" applyNumberFormat="1" applyFont="1" applyFill="1" applyBorder="1" applyAlignment="1">
      <alignment horizontal="right" vertical="top" wrapText="1"/>
    </xf>
    <xf numFmtId="0" fontId="22" fillId="4" borderId="0" xfId="0" applyFont="1" applyFill="1" applyBorder="1" applyAlignment="1">
      <alignment horizontal="left" wrapText="1"/>
    </xf>
    <xf numFmtId="0" fontId="22" fillId="4" borderId="0" xfId="0" applyFont="1" applyFill="1" applyBorder="1" applyAlignment="1">
      <alignment horizontal="left" vertical="center" wrapText="1"/>
    </xf>
    <xf numFmtId="0" fontId="1" fillId="0" borderId="0" xfId="0" applyFont="1" applyAlignment="1">
      <alignment wrapText="1"/>
    </xf>
    <xf numFmtId="0" fontId="23" fillId="4" borderId="1" xfId="0" applyFont="1" applyFill="1" applyBorder="1" applyAlignment="1">
      <alignment horizontal="center" vertical="center" wrapText="1"/>
    </xf>
    <xf numFmtId="0" fontId="3" fillId="4" borderId="1" xfId="0" applyNumberFormat="1" applyFont="1" applyFill="1" applyBorder="1" applyAlignment="1">
      <alignment horizontal="left" vertical="top" wrapText="1"/>
    </xf>
    <xf numFmtId="0" fontId="23" fillId="0" borderId="1" xfId="0" applyFont="1" applyBorder="1" applyAlignment="1">
      <alignment horizontal="center" vertical="center" wrapText="1"/>
    </xf>
    <xf numFmtId="0" fontId="3" fillId="0" borderId="1" xfId="0" applyNumberFormat="1" applyFont="1" applyBorder="1" applyAlignment="1">
      <alignment horizontal="left" vertical="top" wrapText="1"/>
    </xf>
    <xf numFmtId="0" fontId="3" fillId="0" borderId="1" xfId="0" applyFont="1" applyBorder="1" applyAlignment="1">
      <alignment horizontal="left" vertical="center"/>
    </xf>
    <xf numFmtId="168" fontId="16" fillId="4" borderId="1" xfId="0" applyNumberFormat="1" applyFont="1" applyFill="1" applyBorder="1" applyAlignment="1">
      <alignment horizontal="right" vertical="center" shrinkToFit="1"/>
    </xf>
    <xf numFmtId="0" fontId="6" fillId="0" borderId="0" xfId="0" applyFont="1" applyAlignment="1">
      <alignment horizontal="left" vertical="center" wrapText="1"/>
    </xf>
    <xf numFmtId="164" fontId="6" fillId="0" borderId="0" xfId="0" applyNumberFormat="1" applyFont="1"/>
    <xf numFmtId="4" fontId="7" fillId="0" borderId="0" xfId="0" applyNumberFormat="1" applyFont="1" applyAlignment="1">
      <alignment horizontal="right"/>
    </xf>
    <xf numFmtId="0" fontId="22" fillId="0" borderId="0" xfId="0" applyFont="1" applyAlignment="1">
      <alignment horizontal="left" vertical="center" wrapText="1"/>
    </xf>
    <xf numFmtId="168" fontId="18" fillId="4" borderId="1" xfId="0" applyNumberFormat="1" applyFont="1" applyFill="1" applyBorder="1" applyAlignment="1">
      <alignmen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266700</xdr:colOff>
      <xdr:row>20</xdr:row>
      <xdr:rowOff>152400</xdr:rowOff>
    </xdr:from>
    <xdr:to>
      <xdr:col>8</xdr:col>
      <xdr:colOff>381000</xdr:colOff>
      <xdr:row>20</xdr:row>
      <xdr:rowOff>485775</xdr:rowOff>
    </xdr:to>
    <xdr:pic>
      <xdr:nvPicPr>
        <xdr:cNvPr id="2" name="Picture 1" descr="Расчет выборочной или несмещенной дисперси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7300" y="5724525"/>
          <a:ext cx="15049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xdr:colOff>
      <xdr:row>19</xdr:row>
      <xdr:rowOff>800100</xdr:rowOff>
    </xdr:from>
    <xdr:to>
      <xdr:col>10</xdr:col>
      <xdr:colOff>666750</xdr:colOff>
      <xdr:row>19</xdr:row>
      <xdr:rowOff>1152525</xdr:rowOff>
    </xdr:to>
    <xdr:pic>
      <xdr:nvPicPr>
        <xdr:cNvPr id="3"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81350" y="5172075"/>
          <a:ext cx="4905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428625</xdr:colOff>
      <xdr:row>19</xdr:row>
      <xdr:rowOff>571500</xdr:rowOff>
    </xdr:from>
    <xdr:to>
      <xdr:col>20</xdr:col>
      <xdr:colOff>257175</xdr:colOff>
      <xdr:row>19</xdr:row>
      <xdr:rowOff>885825</xdr:rowOff>
    </xdr:to>
    <xdr:pic>
      <xdr:nvPicPr>
        <xdr:cNvPr id="4" name="Рисунок 8" descr="C:\Temp\KClipboardExport\8c4wnzhy.gif"/>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34600" y="4943475"/>
          <a:ext cx="9048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257175</xdr:colOff>
      <xdr:row>21</xdr:row>
      <xdr:rowOff>57150</xdr:rowOff>
    </xdr:from>
    <xdr:to>
      <xdr:col>8</xdr:col>
      <xdr:colOff>247650</xdr:colOff>
      <xdr:row>21</xdr:row>
      <xdr:rowOff>390525</xdr:rowOff>
    </xdr:to>
    <xdr:pic>
      <xdr:nvPicPr>
        <xdr:cNvPr id="5" name="Рисунок 9" descr="C:\Temp\KClipboardExport\sssqsznq.gif"/>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57775" y="6257925"/>
          <a:ext cx="13811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tatanaliz.info/teoriya-i-praktika/10-variatsiya/21-vyborochnaya-dispersiya.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27"/>
  <sheetViews>
    <sheetView tabSelected="1" view="pageBreakPreview" zoomScaleNormal="100" zoomScaleSheetLayoutView="100" workbookViewId="0">
      <selection activeCell="A16" sqref="A16"/>
    </sheetView>
  </sheetViews>
  <sheetFormatPr defaultRowHeight="15" x14ac:dyDescent="0.25"/>
  <cols>
    <col min="1" max="1" width="10" style="1" customWidth="1"/>
    <col min="2" max="2" width="4.42578125" style="1" customWidth="1"/>
    <col min="3" max="3" width="30.28515625" style="1" customWidth="1"/>
    <col min="4" max="4" width="5.140625" style="1" customWidth="1"/>
    <col min="5" max="5" width="9.7109375" style="1" customWidth="1"/>
    <col min="6" max="6" width="9.85546875" style="1" customWidth="1"/>
    <col min="7" max="7" width="11" style="1" customWidth="1"/>
    <col min="8" max="8" width="9.85546875" style="1" customWidth="1"/>
    <col min="9" max="9" width="10" style="1" customWidth="1"/>
    <col min="10" max="10" width="8.42578125" style="1" customWidth="1"/>
    <col min="11" max="11" width="11.140625" style="1" customWidth="1"/>
    <col min="12" max="12" width="8.140625" style="1" customWidth="1"/>
    <col min="13" max="13" width="11.140625" style="1" customWidth="1"/>
    <col min="14" max="14" width="8" style="1" hidden="1" customWidth="1"/>
    <col min="15" max="15" width="9.7109375" style="1" hidden="1" customWidth="1"/>
    <col min="16" max="16" width="10.28515625" style="1" customWidth="1"/>
    <col min="17" max="18" width="10.28515625" style="1" hidden="1" customWidth="1"/>
    <col min="19" max="19" width="8.7109375" style="1" hidden="1" customWidth="1"/>
    <col min="20" max="20" width="9.7109375" style="4" customWidth="1"/>
    <col min="21" max="21" width="8" style="4" customWidth="1"/>
    <col min="22" max="22" width="1.28515625" style="1" hidden="1" customWidth="1"/>
    <col min="23" max="24" width="11.85546875" style="1" hidden="1" customWidth="1"/>
    <col min="25" max="25" width="12.5703125" style="6" customWidth="1"/>
    <col min="26" max="16384" width="9.140625" style="1"/>
  </cols>
  <sheetData>
    <row r="1" spans="1:25" ht="15.75" customHeight="1" x14ac:dyDescent="0.25">
      <c r="B1" s="2"/>
      <c r="C1" s="2"/>
      <c r="D1" s="2"/>
      <c r="E1" s="2"/>
      <c r="F1" s="2"/>
      <c r="G1" s="2"/>
      <c r="H1" s="2"/>
      <c r="I1" s="2"/>
      <c r="J1" s="2"/>
      <c r="K1" s="2"/>
      <c r="L1" s="2"/>
      <c r="M1" s="2"/>
      <c r="N1" s="2"/>
      <c r="O1" s="2"/>
      <c r="P1" s="2"/>
      <c r="Q1" s="2"/>
      <c r="R1" s="2"/>
      <c r="S1" s="2"/>
      <c r="T1" s="2"/>
      <c r="U1" s="2"/>
      <c r="V1" s="2"/>
      <c r="W1" s="2"/>
      <c r="X1" s="2"/>
      <c r="Y1" s="2"/>
    </row>
    <row r="2" spans="1:25" ht="15.75" customHeight="1" x14ac:dyDescent="0.25">
      <c r="A2" s="3" t="s">
        <v>0</v>
      </c>
      <c r="B2" s="3"/>
      <c r="C2" s="3"/>
      <c r="D2" s="3"/>
      <c r="E2" s="3"/>
      <c r="F2" s="3"/>
      <c r="G2" s="3"/>
      <c r="H2" s="3"/>
      <c r="I2" s="3"/>
      <c r="J2" s="3"/>
      <c r="K2" s="3"/>
      <c r="L2" s="3"/>
      <c r="M2" s="3"/>
      <c r="N2" s="3"/>
      <c r="O2" s="3"/>
      <c r="P2" s="3"/>
      <c r="Q2" s="3"/>
      <c r="R2" s="3"/>
      <c r="S2" s="3"/>
      <c r="T2" s="3"/>
      <c r="U2" s="3"/>
      <c r="V2" s="3"/>
      <c r="W2" s="3"/>
      <c r="X2" s="3"/>
      <c r="Y2" s="3"/>
    </row>
    <row r="3" spans="1:25" ht="15.75" customHeight="1" x14ac:dyDescent="0.25">
      <c r="A3" s="2" t="s">
        <v>38</v>
      </c>
      <c r="B3" s="2"/>
      <c r="C3" s="2"/>
      <c r="D3" s="2"/>
      <c r="E3" s="2"/>
      <c r="F3" s="2"/>
      <c r="G3" s="2"/>
      <c r="H3" s="2"/>
      <c r="I3" s="2"/>
      <c r="J3" s="2"/>
      <c r="K3" s="2"/>
      <c r="L3" s="2"/>
      <c r="M3" s="2"/>
      <c r="N3" s="2"/>
      <c r="O3" s="2"/>
      <c r="P3" s="2"/>
      <c r="Q3" s="2"/>
      <c r="R3" s="2"/>
      <c r="S3" s="2"/>
      <c r="T3" s="2"/>
      <c r="U3" s="2"/>
      <c r="V3" s="2"/>
      <c r="W3" s="2"/>
      <c r="X3" s="2"/>
      <c r="Y3" s="2"/>
    </row>
    <row r="4" spans="1:25" ht="15.75" customHeight="1" x14ac:dyDescent="0.25">
      <c r="A4" s="2"/>
      <c r="B4" s="2"/>
      <c r="C4" s="2"/>
      <c r="D4" s="2"/>
      <c r="E4" s="2"/>
      <c r="F4" s="2"/>
      <c r="G4" s="2"/>
      <c r="H4" s="2"/>
      <c r="I4" s="2"/>
      <c r="J4" s="2"/>
      <c r="K4" s="2"/>
      <c r="L4" s="2"/>
      <c r="M4" s="2"/>
      <c r="N4" s="2"/>
      <c r="O4" s="2"/>
      <c r="P4" s="2"/>
      <c r="Q4" s="2"/>
      <c r="R4" s="2"/>
      <c r="S4" s="2"/>
      <c r="T4" s="2"/>
      <c r="U4" s="2"/>
      <c r="V4" s="2"/>
      <c r="W4" s="2"/>
      <c r="X4" s="2"/>
      <c r="Y4" s="2"/>
    </row>
    <row r="5" spans="1:25" ht="16.5" hidden="1" customHeight="1" x14ac:dyDescent="0.25">
      <c r="U5" s="5" t="s">
        <v>1</v>
      </c>
    </row>
    <row r="6" spans="1:25" hidden="1" x14ac:dyDescent="0.25">
      <c r="U6" s="5" t="s">
        <v>2</v>
      </c>
    </row>
    <row r="7" spans="1:25" hidden="1" x14ac:dyDescent="0.25">
      <c r="B7" s="7"/>
      <c r="C7" s="7"/>
      <c r="D7" s="7"/>
      <c r="E7" s="8"/>
      <c r="F7" s="7"/>
      <c r="G7" s="7"/>
      <c r="H7" s="7"/>
      <c r="I7" s="7"/>
      <c r="J7" s="7"/>
      <c r="K7" s="7"/>
      <c r="L7" s="7"/>
      <c r="M7" s="7"/>
      <c r="N7" s="7"/>
      <c r="O7" s="7"/>
      <c r="P7" s="7"/>
      <c r="Q7" s="7"/>
      <c r="R7" s="7"/>
      <c r="S7" s="7"/>
      <c r="T7" s="5"/>
      <c r="U7" s="5" t="s">
        <v>1</v>
      </c>
      <c r="V7" s="7"/>
      <c r="W7" s="7"/>
      <c r="X7" s="7"/>
      <c r="Y7" s="9"/>
    </row>
    <row r="8" spans="1:25" hidden="1" x14ac:dyDescent="0.25">
      <c r="B8" s="7"/>
      <c r="C8" s="7"/>
      <c r="D8" s="7"/>
      <c r="E8" s="8"/>
      <c r="F8" s="7"/>
      <c r="G8" s="7"/>
      <c r="H8" s="7"/>
      <c r="I8" s="10"/>
      <c r="J8" s="10"/>
      <c r="K8" s="10"/>
      <c r="L8" s="10"/>
      <c r="M8" s="10"/>
      <c r="N8" s="7"/>
      <c r="O8" s="7"/>
      <c r="P8" s="7"/>
      <c r="Q8" s="7"/>
      <c r="R8" s="7"/>
      <c r="S8" s="7"/>
      <c r="T8" s="5"/>
      <c r="U8" s="5" t="s">
        <v>2</v>
      </c>
      <c r="V8" s="7"/>
      <c r="W8" s="7"/>
      <c r="X8" s="7"/>
      <c r="Y8" s="9"/>
    </row>
    <row r="9" spans="1:25" ht="44.25" hidden="1" customHeight="1" x14ac:dyDescent="0.25">
      <c r="A9" s="11"/>
      <c r="B9" s="11"/>
      <c r="C9" s="11"/>
      <c r="D9" s="11"/>
      <c r="E9" s="11"/>
      <c r="F9" s="11"/>
      <c r="G9" s="11"/>
      <c r="H9" s="11"/>
      <c r="I9" s="11"/>
      <c r="J9" s="11"/>
      <c r="K9" s="11"/>
      <c r="L9" s="11"/>
      <c r="M9" s="11"/>
      <c r="N9" s="11"/>
      <c r="O9" s="11"/>
      <c r="P9" s="11"/>
      <c r="Q9" s="11"/>
      <c r="R9" s="11"/>
      <c r="S9" s="11"/>
      <c r="T9" s="11"/>
      <c r="U9" s="11"/>
      <c r="V9" s="11"/>
      <c r="W9" s="11"/>
      <c r="X9" s="11"/>
      <c r="Y9" s="11"/>
    </row>
    <row r="10" spans="1:25" s="12" customFormat="1" ht="41.25" customHeight="1" x14ac:dyDescent="0.25">
      <c r="B10" s="13" t="s">
        <v>3</v>
      </c>
      <c r="C10" s="13"/>
      <c r="D10" s="14"/>
      <c r="E10" s="14"/>
      <c r="F10" s="15">
        <f>Y16</f>
        <v>9461.75</v>
      </c>
      <c r="G10" s="15"/>
      <c r="H10" s="16" t="s">
        <v>4</v>
      </c>
      <c r="I10" s="17"/>
      <c r="J10" s="18"/>
      <c r="K10" s="19"/>
      <c r="L10" s="19"/>
      <c r="M10" s="19"/>
      <c r="N10" s="19"/>
      <c r="O10" s="19"/>
      <c r="P10" s="19"/>
      <c r="Q10" s="19"/>
      <c r="R10" s="19"/>
      <c r="S10" s="20"/>
      <c r="T10" s="21"/>
      <c r="U10" s="21"/>
      <c r="V10" s="20"/>
      <c r="W10" s="20"/>
      <c r="X10" s="20"/>
      <c r="Y10" s="22"/>
    </row>
    <row r="11" spans="1:25" s="29" customFormat="1" ht="15" customHeight="1" x14ac:dyDescent="0.25">
      <c r="A11" s="23" t="s">
        <v>40</v>
      </c>
      <c r="B11" s="23" t="s">
        <v>5</v>
      </c>
      <c r="C11" s="23" t="s">
        <v>6</v>
      </c>
      <c r="D11" s="23" t="s">
        <v>7</v>
      </c>
      <c r="E11" s="23"/>
      <c r="F11" s="24" t="s">
        <v>8</v>
      </c>
      <c r="G11" s="24"/>
      <c r="H11" s="24" t="s">
        <v>9</v>
      </c>
      <c r="I11" s="24"/>
      <c r="J11" s="24" t="s">
        <v>10</v>
      </c>
      <c r="K11" s="24"/>
      <c r="L11" s="24" t="s">
        <v>11</v>
      </c>
      <c r="M11" s="24"/>
      <c r="N11" s="24" t="s">
        <v>12</v>
      </c>
      <c r="O11" s="24"/>
      <c r="P11" s="24" t="s">
        <v>13</v>
      </c>
      <c r="Q11" s="25"/>
      <c r="R11" s="25"/>
      <c r="S11" s="23" t="s">
        <v>14</v>
      </c>
      <c r="T11" s="26" t="s">
        <v>15</v>
      </c>
      <c r="U11" s="26" t="s">
        <v>16</v>
      </c>
      <c r="V11" s="23" t="s">
        <v>17</v>
      </c>
      <c r="W11" s="27"/>
      <c r="X11" s="27"/>
      <c r="Y11" s="28" t="s">
        <v>18</v>
      </c>
    </row>
    <row r="12" spans="1:25" s="34" customFormat="1" ht="15" customHeight="1" x14ac:dyDescent="0.25">
      <c r="A12" s="23"/>
      <c r="B12" s="23"/>
      <c r="C12" s="23"/>
      <c r="D12" s="23"/>
      <c r="E12" s="23"/>
      <c r="F12" s="30" t="s">
        <v>39</v>
      </c>
      <c r="G12" s="30"/>
      <c r="H12" s="31" t="s">
        <v>19</v>
      </c>
      <c r="I12" s="31"/>
      <c r="J12" s="31" t="s">
        <v>20</v>
      </c>
      <c r="K12" s="31"/>
      <c r="L12" s="32" t="s">
        <v>21</v>
      </c>
      <c r="M12" s="32"/>
      <c r="N12" s="33" t="s">
        <v>22</v>
      </c>
      <c r="O12" s="33"/>
      <c r="P12" s="24"/>
      <c r="Q12" s="25"/>
      <c r="R12" s="25"/>
      <c r="S12" s="23"/>
      <c r="T12" s="26"/>
      <c r="U12" s="26"/>
      <c r="V12" s="23"/>
      <c r="W12" s="27"/>
      <c r="X12" s="27"/>
      <c r="Y12" s="28"/>
    </row>
    <row r="13" spans="1:25" s="38" customFormat="1" ht="21" x14ac:dyDescent="0.25">
      <c r="A13" s="35"/>
      <c r="B13" s="35"/>
      <c r="C13" s="35"/>
      <c r="D13" s="27" t="s">
        <v>23</v>
      </c>
      <c r="E13" s="36" t="s">
        <v>24</v>
      </c>
      <c r="F13" s="37" t="s">
        <v>25</v>
      </c>
      <c r="G13" s="37" t="s">
        <v>26</v>
      </c>
      <c r="H13" s="25" t="s">
        <v>25</v>
      </c>
      <c r="I13" s="25" t="s">
        <v>26</v>
      </c>
      <c r="J13" s="37" t="s">
        <v>25</v>
      </c>
      <c r="K13" s="25" t="s">
        <v>26</v>
      </c>
      <c r="L13" s="37" t="s">
        <v>25</v>
      </c>
      <c r="M13" s="25" t="s">
        <v>26</v>
      </c>
      <c r="N13" s="25" t="s">
        <v>25</v>
      </c>
      <c r="O13" s="25" t="s">
        <v>26</v>
      </c>
      <c r="P13" s="24"/>
      <c r="Q13" s="25"/>
      <c r="R13" s="25"/>
      <c r="S13" s="23"/>
      <c r="T13" s="26"/>
      <c r="U13" s="26"/>
      <c r="V13" s="23"/>
      <c r="W13" s="27"/>
      <c r="X13" s="27"/>
      <c r="Y13" s="28"/>
    </row>
    <row r="14" spans="1:25" ht="15" customHeight="1" x14ac:dyDescent="0.25">
      <c r="A14" s="39" t="s">
        <v>41</v>
      </c>
      <c r="B14" s="40">
        <v>1</v>
      </c>
      <c r="C14" s="53" t="s">
        <v>28</v>
      </c>
      <c r="D14" s="42" t="s">
        <v>27</v>
      </c>
      <c r="E14" s="43">
        <v>4</v>
      </c>
      <c r="F14" s="44">
        <v>1599</v>
      </c>
      <c r="G14" s="45">
        <f>F14*E14</f>
        <v>6396</v>
      </c>
      <c r="H14" s="46">
        <v>2924</v>
      </c>
      <c r="I14" s="47">
        <f>H14*E14</f>
        <v>11696</v>
      </c>
      <c r="J14" s="46">
        <v>2519</v>
      </c>
      <c r="K14" s="47">
        <f>J14*E14</f>
        <v>10076</v>
      </c>
      <c r="L14" s="46">
        <v>1918</v>
      </c>
      <c r="M14" s="47">
        <f>L14*E14</f>
        <v>7672</v>
      </c>
      <c r="N14" s="46"/>
      <c r="O14" s="47">
        <f>N14*E14</f>
        <v>0</v>
      </c>
      <c r="P14" s="47">
        <f>ROUND(AVERAGE(F14,H14,J14,L14,N14),2)</f>
        <v>2240</v>
      </c>
      <c r="Q14" s="47">
        <f>ROUND(P14*R14,2)</f>
        <v>1489.02</v>
      </c>
      <c r="R14" s="47">
        <v>0.66473941697327465</v>
      </c>
      <c r="S14" s="48">
        <f>COUNTA(F14,H14,J14,L14,N14)</f>
        <v>4</v>
      </c>
      <c r="T14" s="49">
        <f>SQRT((IF(F14&gt;0,POWER(F14-P14,2),0)+IF(H14&gt;0,POWER(H14-P14,2),0)+IF(J14&gt;0,POWER(J14-P14,2),0)+IF(L14&gt;0,POWER(L14-P14,2),0)+IF(N14&gt;0,POWER(N14-P14,2),0))/(S14-1))</f>
        <v>594.49193995096914</v>
      </c>
      <c r="U14" s="50">
        <f>T14/P14*100</f>
        <v>26.539818747811122</v>
      </c>
      <c r="V14" s="51" t="str">
        <f>IF(U14&lt;33,$U$5,$U$6)</f>
        <v>ОДН</v>
      </c>
      <c r="W14" s="51">
        <v>34.81</v>
      </c>
      <c r="X14" s="51">
        <f>W14*E14</f>
        <v>139.24</v>
      </c>
      <c r="Y14" s="52">
        <f>ROUND(E14*P14,2)</f>
        <v>8960</v>
      </c>
    </row>
    <row r="15" spans="1:25" ht="15.75" customHeight="1" x14ac:dyDescent="0.25">
      <c r="A15" s="39" t="s">
        <v>42</v>
      </c>
      <c r="B15" s="40">
        <v>2</v>
      </c>
      <c r="C15" s="41" t="s">
        <v>29</v>
      </c>
      <c r="D15" s="42" t="s">
        <v>27</v>
      </c>
      <c r="E15" s="43">
        <v>1</v>
      </c>
      <c r="F15" s="44">
        <v>447</v>
      </c>
      <c r="G15" s="45">
        <f>F15*E15</f>
        <v>447</v>
      </c>
      <c r="H15" s="46">
        <v>495</v>
      </c>
      <c r="I15" s="47">
        <f>H15*E15</f>
        <v>495</v>
      </c>
      <c r="J15" s="46">
        <v>386</v>
      </c>
      <c r="K15" s="47">
        <f>J15*E15</f>
        <v>386</v>
      </c>
      <c r="L15" s="46">
        <v>679</v>
      </c>
      <c r="M15" s="47">
        <f>L15*E15</f>
        <v>679</v>
      </c>
      <c r="N15" s="46"/>
      <c r="O15" s="47">
        <f>N15*E15</f>
        <v>0</v>
      </c>
      <c r="P15" s="47">
        <f>ROUND(AVERAGE(F15,H15,J15,L15,N15),2)</f>
        <v>501.75</v>
      </c>
      <c r="Q15" s="47">
        <f>ROUND(P15*R15,2)</f>
        <v>333.53</v>
      </c>
      <c r="R15" s="47">
        <v>0.66473941697327465</v>
      </c>
      <c r="S15" s="48">
        <f>COUNTA(F15,H15,J15,L15,N15)</f>
        <v>4</v>
      </c>
      <c r="T15" s="49">
        <f>SQRT((IF(F15&gt;0,POWER(F15-P15,2),0)+IF(H15&gt;0,POWER(H15-P15,2),0)+IF(J15&gt;0,POWER(J15-P15,2),0)+IF(L15&gt;0,POWER(L15-P15,2),0)+IF(N15&gt;0,POWER(N15-P15,2),0))/(S15-1))</f>
        <v>126.30485606922113</v>
      </c>
      <c r="U15" s="50">
        <f>T15/P15*100</f>
        <v>25.172866182206505</v>
      </c>
      <c r="V15" s="51" t="str">
        <f>IF(U15&lt;33,$U$5,$U$6)</f>
        <v>ОДН</v>
      </c>
      <c r="W15" s="51">
        <v>27.6</v>
      </c>
      <c r="X15" s="51">
        <f>W15*E15</f>
        <v>27.6</v>
      </c>
      <c r="Y15" s="52">
        <f>ROUND(E15*P15,2)</f>
        <v>501.75</v>
      </c>
    </row>
    <row r="16" spans="1:25" s="62" customFormat="1" ht="12.75" x14ac:dyDescent="0.2">
      <c r="A16" s="54"/>
      <c r="B16" s="55"/>
      <c r="C16" s="55"/>
      <c r="D16" s="56"/>
      <c r="E16" s="57">
        <f>SUM(E14:E15)</f>
        <v>5</v>
      </c>
      <c r="F16" s="57"/>
      <c r="G16" s="57">
        <f>SUM(G14:G15)</f>
        <v>6843</v>
      </c>
      <c r="H16" s="57"/>
      <c r="I16" s="57">
        <f>SUM(I14:I15)</f>
        <v>12191</v>
      </c>
      <c r="J16" s="57"/>
      <c r="K16" s="57">
        <f>SUM(K14:K15)</f>
        <v>10462</v>
      </c>
      <c r="L16" s="57"/>
      <c r="M16" s="57">
        <f>SUM(M14:M15)</f>
        <v>8351</v>
      </c>
      <c r="N16" s="57"/>
      <c r="O16" s="57">
        <f>SUM(O14:O15)</f>
        <v>0</v>
      </c>
      <c r="P16" s="57">
        <f>SUM(P14:P15)</f>
        <v>2741.75</v>
      </c>
      <c r="Q16" s="57">
        <f>SUM(Q14:Q15)</f>
        <v>1822.55</v>
      </c>
      <c r="R16" s="57">
        <f>164.41/P16</f>
        <v>5.9965350597246281E-2</v>
      </c>
      <c r="S16" s="58"/>
      <c r="T16" s="59"/>
      <c r="U16" s="59"/>
      <c r="V16" s="58"/>
      <c r="W16" s="58">
        <v>163099.65</v>
      </c>
      <c r="X16" s="60">
        <f>SUM(X14:X15)</f>
        <v>166.84</v>
      </c>
      <c r="Y16" s="61">
        <f>SUM(Y14:Y15)</f>
        <v>9461.75</v>
      </c>
    </row>
    <row r="17" spans="1:25" s="62" customFormat="1" ht="10.15" customHeight="1" x14ac:dyDescent="0.2">
      <c r="A17" s="63"/>
      <c r="B17" s="64"/>
      <c r="C17" s="64"/>
      <c r="D17" s="64"/>
      <c r="E17" s="65"/>
      <c r="F17" s="66"/>
      <c r="G17" s="66"/>
      <c r="H17" s="66"/>
      <c r="I17" s="66"/>
      <c r="J17" s="66"/>
      <c r="K17" s="66"/>
      <c r="L17" s="66"/>
      <c r="M17" s="66"/>
      <c r="N17" s="66"/>
      <c r="O17" s="66"/>
      <c r="P17" s="66"/>
      <c r="Q17" s="66"/>
      <c r="R17" s="66"/>
      <c r="S17" s="67"/>
      <c r="T17" s="68"/>
      <c r="U17" s="68"/>
      <c r="V17" s="67"/>
      <c r="W17" s="66">
        <f>W16/Y16</f>
        <v>17.237788992522525</v>
      </c>
      <c r="X17" s="66"/>
      <c r="Y17" s="69"/>
    </row>
    <row r="18" spans="1:25" s="62" customFormat="1" ht="54.75" customHeight="1" x14ac:dyDescent="0.2">
      <c r="A18" s="70" t="s">
        <v>30</v>
      </c>
      <c r="B18" s="70"/>
      <c r="C18" s="70"/>
      <c r="D18" s="70"/>
      <c r="E18" s="70"/>
      <c r="F18" s="70"/>
      <c r="G18" s="70"/>
      <c r="H18" s="70"/>
      <c r="I18" s="70"/>
      <c r="J18" s="70"/>
      <c r="K18" s="70"/>
      <c r="L18" s="70"/>
      <c r="M18" s="70"/>
      <c r="N18" s="70"/>
      <c r="O18" s="70"/>
      <c r="P18" s="70"/>
      <c r="Q18" s="70"/>
      <c r="R18" s="70"/>
      <c r="S18" s="70"/>
      <c r="T18" s="70"/>
      <c r="U18" s="70"/>
      <c r="V18" s="70"/>
      <c r="W18" s="70"/>
      <c r="X18" s="70"/>
      <c r="Y18" s="70"/>
    </row>
    <row r="19" spans="1:25" s="72" customFormat="1" ht="66" customHeight="1" x14ac:dyDescent="0.25">
      <c r="A19" s="71" t="s">
        <v>31</v>
      </c>
      <c r="B19" s="71"/>
      <c r="C19" s="71"/>
      <c r="D19" s="71"/>
      <c r="E19" s="71"/>
      <c r="F19" s="71"/>
      <c r="G19" s="71"/>
      <c r="H19" s="71"/>
      <c r="I19" s="71"/>
      <c r="J19" s="71"/>
      <c r="K19" s="71"/>
      <c r="L19" s="71"/>
      <c r="M19" s="71"/>
      <c r="N19" s="71"/>
      <c r="O19" s="71"/>
      <c r="P19" s="71"/>
      <c r="Q19" s="71"/>
      <c r="R19" s="71"/>
      <c r="S19" s="71"/>
      <c r="T19" s="71"/>
      <c r="U19" s="71"/>
      <c r="V19" s="71"/>
      <c r="W19" s="71"/>
      <c r="X19" s="71"/>
      <c r="Y19" s="71"/>
    </row>
    <row r="20" spans="1:25" ht="94.9" customHeight="1" x14ac:dyDescent="0.25">
      <c r="A20" s="73" t="s">
        <v>32</v>
      </c>
      <c r="B20" s="73"/>
      <c r="C20" s="73"/>
      <c r="D20" s="74" t="s">
        <v>33</v>
      </c>
      <c r="E20" s="74"/>
      <c r="F20" s="74"/>
      <c r="G20" s="74"/>
      <c r="H20" s="74"/>
      <c r="I20" s="74"/>
      <c r="J20" s="74"/>
      <c r="K20" s="74"/>
      <c r="L20" s="74"/>
      <c r="M20" s="74"/>
      <c r="N20" s="74"/>
      <c r="O20" s="74"/>
      <c r="P20" s="74"/>
      <c r="Q20" s="74"/>
      <c r="R20" s="74"/>
      <c r="S20" s="74"/>
      <c r="T20" s="74"/>
      <c r="U20" s="74"/>
      <c r="V20" s="74"/>
      <c r="W20" s="74"/>
      <c r="X20" s="74"/>
      <c r="Y20" s="74"/>
    </row>
    <row r="21" spans="1:25" ht="49.9" customHeight="1" x14ac:dyDescent="0.25">
      <c r="A21" s="75" t="s">
        <v>34</v>
      </c>
      <c r="B21" s="75"/>
      <c r="C21" s="75"/>
      <c r="D21" s="76" t="s">
        <v>35</v>
      </c>
      <c r="E21" s="76"/>
      <c r="F21" s="76"/>
      <c r="G21" s="76"/>
      <c r="H21" s="76"/>
      <c r="I21" s="76"/>
      <c r="J21" s="76"/>
      <c r="K21" s="76"/>
      <c r="L21" s="76"/>
      <c r="M21" s="76"/>
      <c r="N21" s="76"/>
      <c r="O21" s="76"/>
      <c r="P21" s="76"/>
      <c r="Q21" s="76"/>
      <c r="R21" s="76"/>
      <c r="S21" s="76"/>
      <c r="T21" s="76"/>
      <c r="U21" s="76"/>
      <c r="V21" s="76"/>
      <c r="W21" s="76"/>
      <c r="X21" s="76"/>
      <c r="Y21" s="76"/>
    </row>
    <row r="22" spans="1:25" ht="34.5" customHeight="1" x14ac:dyDescent="0.25">
      <c r="A22" s="75" t="s">
        <v>36</v>
      </c>
      <c r="B22" s="75"/>
      <c r="C22" s="75"/>
      <c r="D22" s="77" t="s">
        <v>37</v>
      </c>
      <c r="E22" s="77"/>
      <c r="F22" s="77"/>
      <c r="G22" s="77"/>
      <c r="H22" s="77"/>
      <c r="I22" s="77"/>
      <c r="J22" s="77"/>
      <c r="K22" s="77"/>
      <c r="L22" s="77"/>
      <c r="M22" s="77"/>
      <c r="N22" s="77"/>
      <c r="O22" s="77"/>
      <c r="P22" s="77"/>
      <c r="Q22" s="77"/>
      <c r="R22" s="77"/>
      <c r="S22" s="77"/>
      <c r="T22" s="77"/>
      <c r="U22" s="77"/>
      <c r="V22" s="77"/>
      <c r="W22" s="77"/>
      <c r="X22" s="77"/>
      <c r="Y22" s="77"/>
    </row>
    <row r="23" spans="1:25" x14ac:dyDescent="0.25">
      <c r="Q23" s="78">
        <v>33.33</v>
      </c>
    </row>
    <row r="24" spans="1:25" s="12" customFormat="1" ht="21" customHeight="1" x14ac:dyDescent="0.25">
      <c r="C24" s="79"/>
      <c r="D24" s="79"/>
      <c r="E24" s="79"/>
      <c r="F24" s="79"/>
      <c r="G24" s="79"/>
      <c r="H24" s="79"/>
      <c r="I24" s="79"/>
      <c r="Q24" s="78">
        <v>29.39</v>
      </c>
      <c r="T24" s="80"/>
      <c r="U24" s="80"/>
      <c r="Y24" s="81"/>
    </row>
    <row r="25" spans="1:25" x14ac:dyDescent="0.25">
      <c r="Q25" s="78">
        <v>30.28</v>
      </c>
    </row>
    <row r="26" spans="1:25" x14ac:dyDescent="0.25">
      <c r="C26" s="82"/>
      <c r="D26" s="82"/>
      <c r="Q26" s="78">
        <v>36</v>
      </c>
    </row>
    <row r="27" spans="1:25" x14ac:dyDescent="0.25">
      <c r="C27" s="82"/>
      <c r="D27" s="82"/>
      <c r="Q27" s="83">
        <v>129</v>
      </c>
    </row>
  </sheetData>
  <mergeCells count="39">
    <mergeCell ref="A22:C22"/>
    <mergeCell ref="D22:Y22"/>
    <mergeCell ref="C24:I24"/>
    <mergeCell ref="C26:D26"/>
    <mergeCell ref="C27:D27"/>
    <mergeCell ref="B16:D16"/>
    <mergeCell ref="A18:Y18"/>
    <mergeCell ref="A19:Y19"/>
    <mergeCell ref="A20:C20"/>
    <mergeCell ref="D20:Y20"/>
    <mergeCell ref="A21:C21"/>
    <mergeCell ref="D21:Y21"/>
    <mergeCell ref="U11:U13"/>
    <mergeCell ref="V11:V13"/>
    <mergeCell ref="Y11:Y13"/>
    <mergeCell ref="F12:G12"/>
    <mergeCell ref="H12:I12"/>
    <mergeCell ref="J12:K12"/>
    <mergeCell ref="L12:M12"/>
    <mergeCell ref="N12:O12"/>
    <mergeCell ref="J11:K11"/>
    <mergeCell ref="L11:M11"/>
    <mergeCell ref="N11:O11"/>
    <mergeCell ref="P11:P13"/>
    <mergeCell ref="S11:S13"/>
    <mergeCell ref="T11:T13"/>
    <mergeCell ref="A11:A13"/>
    <mergeCell ref="B11:B13"/>
    <mergeCell ref="C11:C13"/>
    <mergeCell ref="D11:E12"/>
    <mergeCell ref="F11:G11"/>
    <mergeCell ref="H11:I11"/>
    <mergeCell ref="B1:Y1"/>
    <mergeCell ref="A2:Y2"/>
    <mergeCell ref="A3:Y3"/>
    <mergeCell ref="A4:Y4"/>
    <mergeCell ref="A9:Y9"/>
    <mergeCell ref="B10:C10"/>
    <mergeCell ref="F10:G10"/>
  </mergeCells>
  <hyperlinks>
    <hyperlink ref="D21" r:id="rId1" tooltip="Выборочная дисперсия" display="http://www.statanaliz.info/teoriya-i-praktika/10-variatsiya/21-vyborochnaya-dispersiya.html"/>
  </hyperlinks>
  <pageMargins left="0" right="0" top="0.62992125984251968" bottom="0" header="0" footer="0"/>
  <pageSetup paperSize="9" scale="80" fitToHeight="0"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 № 1 (5)</vt:lpstr>
      <vt:lpstr>'прил. № 1 (5)'!Область_печати</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Пользователь Windows</cp:lastModifiedBy>
  <dcterms:created xsi:type="dcterms:W3CDTF">2026-07-29T05:37:21Z</dcterms:created>
  <dcterms:modified xsi:type="dcterms:W3CDTF">2026-07-29T05:41:05Z</dcterms:modified>
</cp:coreProperties>
</file>