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<sst xmlns="http://schemas.openxmlformats.org/spreadsheetml/2006/main" count="62" uniqueCount="50">
  <si>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 xml:space="preserve">Обоснование начальной (максимальной) цены контракта на поставку товаров для нужд рязанского исторического музея</t>
  </si>
  <si>
    <t xml:space="preserve">Характеристики объекта закупки:</t>
  </si>
  <si>
    <t xml:space="preserve">указано в Спецификации (приложение к Контракту)</t>
  </si>
  <si>
    <t xml:space="preserve">Используемый метод определения НМЦК с обоснованием:</t>
  </si>
  <si>
    <t xml:space="preserve">Метод сопоставимых рыночных цен (анализа рынка)</t>
  </si>
  <si>
    <t xml:space="preserve">Расчёт НМЦК</t>
  </si>
  <si>
    <t xml:space="preserve">Расчет начальной (максимальной) цены контракта выполнен методом сопоставимых рыночных цен в соответствии с частью 2 статьи 22 Федерального закона от 05.04.2013 г. 
№ 44-ФЗ «О контрактной системе в сфере закупок товаров, работ, услуг для обеспечения государственных и муниципальных нужд» и  Методическими рекомендациями по применению методов определения начальной (максимальной) цены контракта, цены контракта, заключаемого с (подрядчиком, исполнителем), утвержденными приказом Минэконом РФ от 02.10.2013 г. № 567.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</si>
  <si>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</si>
  <si>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</si>
  <si>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</si>
  <si>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</si>
  <si>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Количество</t>
  </si>
  <si>
    <t xml:space="preserve">Источники цены (руб.)</t>
  </si>
  <si>
    <t xml:space="preserve">Среднее квадратичное отклонение</t>
  </si>
  <si>
    <t xml:space="preserve">Коэффициент вариации (%)</t>
  </si>
  <si>
    <t xml:space="preserve">Средняя цена (руб.)</t>
  </si>
  <si>
    <t xml:space="preserve">Наименьшая цена (руб.)</t>
  </si>
  <si>
    <t xml:space="preserve">НМЦК по средней (руб.)</t>
  </si>
  <si>
    <t xml:space="preserve">НМЦК по минимальной (руб.)</t>
  </si>
  <si>
    <t xml:space="preserve">цена источника 1 </t>
  </si>
  <si>
    <t xml:space="preserve">цена источника 2 </t>
  </si>
  <si>
    <t xml:space="preserve">цена источника 3</t>
  </si>
  <si>
    <t xml:space="preserve">Кран шаровой муфтовый</t>
  </si>
  <si>
    <t xml:space="preserve">28.14.13.131</t>
  </si>
  <si>
    <t xml:space="preserve">шт</t>
  </si>
  <si>
    <t xml:space="preserve">Нажимный кран для писуара</t>
  </si>
  <si>
    <t xml:space="preserve">28.14.12.110</t>
  </si>
  <si>
    <t xml:space="preserve">Арматура для бачка </t>
  </si>
  <si>
    <t xml:space="preserve">Набор для душа</t>
  </si>
  <si>
    <t xml:space="preserve">Подводка гибкая для смесителя</t>
  </si>
  <si>
    <t xml:space="preserve">25.99.11.191</t>
  </si>
  <si>
    <t xml:space="preserve">пара</t>
  </si>
  <si>
    <t xml:space="preserve">Сиденье для унитаза </t>
  </si>
  <si>
    <t xml:space="preserve">22.23.12.130</t>
  </si>
  <si>
    <t xml:space="preserve">Сифон для раковины</t>
  </si>
  <si>
    <t xml:space="preserve">Ручной прожектор</t>
  </si>
  <si>
    <t xml:space="preserve">27.40.33.130</t>
  </si>
  <si>
    <t xml:space="preserve">Переставные клещи</t>
  </si>
  <si>
    <t xml:space="preserve">25.73.30.166</t>
  </si>
  <si>
    <t xml:space="preserve">Набор комбинированных ключей </t>
  </si>
  <si>
    <t xml:space="preserve">25.73.30.171</t>
  </si>
  <si>
    <t xml:space="preserve">Набор усиленных ударных отверток </t>
  </si>
  <si>
    <t xml:space="preserve">25.73.30.234</t>
  </si>
  <si>
    <t xml:space="preserve">Итого:</t>
  </si>
  <si>
    <t xml:space="preserve">На основании проведенного анализа рынка и расчетов, НМЦК составляет:</t>
  </si>
  <si>
    <t xml:space="preserve">В связи с тем, что закупка проводится через Единый агрегатор торговли (ЕАТ), закупочная сессия проводится по наименьшей цене за единицу товара. В результате, сумма НМЦК составляет:</t>
  </si>
  <si>
    <t xml:space="preserve">Дата подготовки обоснования НМЦК: 28.08.2026 года</t>
  </si>
  <si>
    <t xml:space="preserve">Работник контрактной службы:</t>
  </si>
  <si>
    <t xml:space="preserve">/</t>
  </si>
  <si>
    <t xml:space="preserve">(подпись/расшифровка подписи)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</si>
</sst>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d/mm/yy"/>
    <numFmt numFmtId="166" formatCode="#,##0"/>
    <numFmt numFmtId="167" formatCode="#,##0.00"/>
    <numFmt numFmtId="168" formatCode="#,##0.0000"/>
    <numFmt numFmtId="169" formatCode="0.00%"/>
    <numFmt numFmtId="170" formatCode="#,##0.00&quot;р.&quot;;\-#,##0.00&quot;р.&quot;"/>
  </numFmts>
  <fonts count="16">
    <font>
      <sz val="12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Times New Roman"/>
      <family val="1"/>
      <charset val="1"/>
    </font>
    <font>
      <b val="true"/>
      <sz val="15"/>
      <color theme="1"/>
      <name val="Times New Roman"/>
      <family val="1"/>
      <charset val="1"/>
    </font>
    <font>
      <sz val="15"/>
      <color theme="1"/>
      <name val="Times New Roman"/>
      <family val="1"/>
      <charset val="1"/>
    </font>
    <font>
      <sz val="15"/>
      <color rgb="FF000000"/>
      <name val="Times New Roman"/>
      <family val="1"/>
      <charset val="1"/>
    </font>
    <font>
      <sz val="14"/>
      <color theme="1"/>
      <name val="Times New Roman"/>
      <family val="1"/>
      <charset val="1"/>
    </font>
    <font>
      <b val="true"/>
      <u val="single"/>
      <sz val="15"/>
      <color theme="1"/>
      <name val="Times New Roman"/>
      <family val="1"/>
      <charset val="1"/>
    </font>
    <font>
      <sz val="13"/>
      <color theme="1"/>
      <name val="Times New Roman"/>
      <family val="0"/>
    </font>
    <font>
      <sz val="10"/>
      <color rgb="FF000000"/>
      <name val="Times New Roman"/>
      <family val="0"/>
    </font>
    <font>
      <sz val="12"/>
      <color theme="1"/>
      <name val="Cambria Math"/>
      <family val="0"/>
    </font>
    <font>
      <sz val="5"/>
      <color rgb="FF000000"/>
      <name val="Times New Roman"/>
      <family val="0"/>
    </font>
    <font>
      <sz val="11"/>
      <color theme="1"/>
      <name val="Cambria Math"/>
      <family val="0"/>
    </font>
    <font>
      <sz val="11"/>
      <color theme="1"/>
      <name val="Times New Roman"/>
      <family val="0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6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5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3</xdr:col>
      <xdr:colOff>361800</xdr:colOff>
      <xdr:row>6</xdr:row>
      <xdr:rowOff>237600</xdr:rowOff>
    </xdr:from>
    <xdr:to>
      <xdr:col>7</xdr:col>
      <xdr:colOff>86760</xdr:colOff>
      <xdr:row>8</xdr:row>
      <xdr:rowOff>149400</xdr:rowOff>
    </xdr:to>
    <xdr:sp>
      <xdr:nvSpPr>
        <xdr:cNvPr id="1" name="TextBox 1"/>
        <xdr:cNvSpPr/>
      </xdr:nvSpPr>
      <xdr:spPr>
        <a:xfrm>
          <a:off x="3444120" y="2314800"/>
          <a:ext cx="4315320" cy="1735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0" tIns="0" rIns="0" bIns="0" anchor="t">
          <a:noAutofit/>
        </a:bodyPr>
        <a:p>
          <a:pPr>
            <a:lnSpc>
              <a:spcPct val="100000"/>
            </a:lnSpc>
          </a:pPr>
          <a:r>
            <a:rPr lang="ru-RU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Среднее квадратичное отклонение</a:t>
          </a:r>
          <a:r>
            <a:rPr lang="en-US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10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r>
            <a:rPr lang="en-GB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𝜎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= √(( ∑2_(𝑖=1)^𝑛▒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〖〖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(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_𝑖  − ⟨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)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^2  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)/(𝑛−1))</a:t>
          </a:r>
          <a:endParaRPr lang="ru-RU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5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⟨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ц⟩" 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среднее арифметическое всех цен;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𝑛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количество значений, используемых в расчете;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номер источника ценовой информации;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ц_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цена единицы товара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absolute">
    <xdr:from>
      <xdr:col>0</xdr:col>
      <xdr:colOff>0</xdr:colOff>
      <xdr:row>6</xdr:row>
      <xdr:rowOff>286920</xdr:rowOff>
    </xdr:from>
    <xdr:to>
      <xdr:col>3</xdr:col>
      <xdr:colOff>970920</xdr:colOff>
      <xdr:row>8</xdr:row>
      <xdr:rowOff>198720</xdr:rowOff>
    </xdr:to>
    <xdr:sp>
      <xdr:nvSpPr>
        <xdr:cNvPr id="2" name="TextBox 2"/>
        <xdr:cNvSpPr/>
      </xdr:nvSpPr>
      <xdr:spPr>
        <a:xfrm>
          <a:off x="0" y="2364120"/>
          <a:ext cx="4053240" cy="1735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0" tIns="0" rIns="0" bIns="0" anchor="t">
          <a:noAutofit/>
        </a:bodyPr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ru-RU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Расчет НМЦК (рын) произведен по формуле:</a:t>
          </a:r>
          <a:endParaRPr lang="ru-RU" sz="13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endParaRPr lang="ru-RU" sz="10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〖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НМЦК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en-GB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^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рын=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𝑣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/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𝑛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×∑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_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(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𝑖=1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)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^𝑛▒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ц_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 </a:t>
          </a:r>
          <a:endParaRPr lang="ru-RU" sz="12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endParaRPr lang="ru-RU" sz="5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𝑣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количество (объем) закупаемого товара;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𝑛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количество значений, используемых в расчете;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номер источника ценовой информации;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ц_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цена единицы товара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absolute">
    <xdr:from>
      <xdr:col>6</xdr:col>
      <xdr:colOff>891720</xdr:colOff>
      <xdr:row>6</xdr:row>
      <xdr:rowOff>220320</xdr:rowOff>
    </xdr:from>
    <xdr:to>
      <xdr:col>10</xdr:col>
      <xdr:colOff>720</xdr:colOff>
      <xdr:row>8</xdr:row>
      <xdr:rowOff>132120</xdr:rowOff>
    </xdr:to>
    <xdr:sp>
      <xdr:nvSpPr>
        <xdr:cNvPr id="3" name="TextBox 3"/>
        <xdr:cNvSpPr/>
      </xdr:nvSpPr>
      <xdr:spPr>
        <a:xfrm>
          <a:off x="7232760" y="2297520"/>
          <a:ext cx="4237920" cy="1735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0" tIns="0" rIns="0" bIns="0" anchor="t">
          <a:noAutofit/>
        </a:bodyPr>
        <a:p>
          <a:pPr>
            <a:lnSpc>
              <a:spcPct val="100000"/>
            </a:lnSpc>
          </a:pPr>
          <a:r>
            <a:rPr lang="ru-RU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DejaVu Sans"/>
            </a:rPr>
            <a:t>Коэффициент вариации</a:t>
          </a:r>
          <a:r>
            <a:rPr lang="en-US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DejaVu Sans"/>
            </a:rPr>
            <a:t>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10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𝑉=𝜎/⟨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 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 × 100</a:t>
          </a:r>
          <a:endParaRPr lang="ru-RU" sz="12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endParaRPr lang="ru-RU" sz="5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⟨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ц⟩" 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среднее арифметическое всех цен;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𝜎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" 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c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реднее квадратичное отклонение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U31"/>
  <sheetViews>
    <sheetView showFormulas="false" showGridLines="true" showRowColHeaders="true" showZeros="true" rightToLeft="false" tabSelected="true" showOutlineSymbols="true" defaultGridColor="true" view="normal" topLeftCell="A7" colorId="64" zoomScale="95" zoomScaleNormal="95" zoomScalePageLayoutView="100" workbookViewId="0">
      <selection pane="topLeft" activeCell="L7" activeCellId="0" sqref="L:L"/>
    </sheetView>
  </sheetViews>
  <sheetFormatPr defaultColWidth="10.89453125" defaultRowHeight="15" customHeight="true" zeroHeight="false" outlineLevelRow="0" outlineLevelCol="0"/>
  <cols>
    <col collapsed="false" customWidth="true" hidden="false" outlineLevel="0" max="1" min="1" style="1" width="3.89"/>
    <col collapsed="false" customWidth="true" hidden="false" outlineLevel="0" max="2" min="2" style="2" width="35.89"/>
    <col collapsed="false" customWidth="true" hidden="true" outlineLevel="0" max="3" min="3" style="2" width="3.57"/>
    <col collapsed="false" customWidth="true" hidden="false" outlineLevel="0" max="4" min="4" style="3" width="16.39"/>
    <col collapsed="false" customWidth="true" hidden="false" outlineLevel="0" max="5" min="5" style="2" width="15.19"/>
    <col collapsed="false" customWidth="true" hidden="false" outlineLevel="0" max="6" min="6" style="2" width="10.48"/>
    <col collapsed="false" customWidth="true" hidden="false" outlineLevel="0" max="7" min="7" style="2" width="17.19"/>
    <col collapsed="false" customWidth="true" hidden="false" outlineLevel="0" max="8" min="8" style="2" width="16.39"/>
    <col collapsed="false" customWidth="true" hidden="false" outlineLevel="0" max="9" min="9" style="2" width="16.52"/>
    <col collapsed="false" customWidth="true" hidden="false" outlineLevel="0" max="10" min="10" style="2" width="16.12"/>
    <col collapsed="false" customWidth="true" hidden="false" outlineLevel="0" max="11" min="11" style="2" width="12.52"/>
    <col collapsed="false" customWidth="true" hidden="false" outlineLevel="0" max="12" min="12" style="2" width="14.92"/>
    <col collapsed="false" customWidth="true" hidden="false" outlineLevel="0" max="13" min="13" style="2" width="11.46"/>
    <col collapsed="false" customWidth="false" hidden="false" outlineLevel="0" max="14" min="14" style="2" width="10.89"/>
    <col collapsed="false" customWidth="true" hidden="false" outlineLevel="0" max="15" min="15" style="2" width="13.37"/>
    <col collapsed="false" customWidth="false" hidden="false" outlineLevel="0" max="21" min="16" style="2" width="10.89"/>
    <col collapsed="false" customWidth="false" hidden="false" outlineLevel="0" max="16383" min="23" style="2" width="10.89"/>
    <col collapsed="false" customWidth="true" hidden="false" outlineLevel="0" max="16384" min="16384" style="2" width="8.37"/>
  </cols>
  <sheetData>
    <row r="1" customFormat="false" ht="19.5" hidden="false" customHeight="true" outlineLevel="0" collapsed="false"/>
    <row r="2" customFormat="false" ht="18.55" hidden="false" customHeight="true" outlineLevel="0" collapsed="false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  <c r="O2" s="5"/>
    </row>
    <row r="3" customFormat="false" ht="19.5" hidden="false" customHeight="true" outlineLevel="0" collapsed="false">
      <c r="A3" s="6" t="s">
        <v>1</v>
      </c>
      <c r="B3" s="6"/>
      <c r="C3" s="6" t="s">
        <v>2</v>
      </c>
      <c r="D3" s="6"/>
      <c r="E3" s="6"/>
      <c r="F3" s="6"/>
      <c r="G3" s="6"/>
      <c r="H3" s="6"/>
      <c r="I3" s="6"/>
      <c r="J3" s="6"/>
      <c r="K3" s="6"/>
      <c r="L3" s="6"/>
      <c r="M3" s="6"/>
      <c r="N3" s="5"/>
      <c r="O3" s="5"/>
    </row>
    <row r="4" customFormat="false" ht="33.25" hidden="false" customHeight="true" outlineLevel="0" collapsed="false">
      <c r="A4" s="7" t="s">
        <v>3</v>
      </c>
      <c r="B4" s="7"/>
      <c r="C4" s="7" t="s">
        <v>4</v>
      </c>
      <c r="D4" s="7"/>
      <c r="E4" s="7"/>
      <c r="F4" s="7"/>
      <c r="G4" s="7"/>
      <c r="H4" s="7"/>
      <c r="I4" s="7"/>
      <c r="J4" s="7"/>
      <c r="K4" s="7"/>
      <c r="L4" s="7"/>
      <c r="M4" s="7"/>
      <c r="N4" s="5"/>
      <c r="O4" s="5"/>
    </row>
    <row r="5" customFormat="false" ht="18.55" hidden="false" customHeight="false" outlineLevel="0" collapsed="false">
      <c r="A5" s="8" t="s">
        <v>5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5"/>
      <c r="O5" s="5"/>
    </row>
    <row r="6" customFormat="false" ht="54.2" hidden="false" customHeight="true" outlineLevel="0" collapsed="false">
      <c r="A6" s="7" t="s">
        <v>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customFormat="false" ht="124.1" hidden="false" customHeight="true" outlineLevel="0" collapsed="false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customFormat="false" ht="19.5" hidden="false" customHeight="true" outlineLevel="0" collapsed="false">
      <c r="A8" s="10" t="s">
        <v>7</v>
      </c>
      <c r="B8" s="10" t="s">
        <v>8</v>
      </c>
      <c r="C8" s="10"/>
      <c r="D8" s="10" t="s">
        <v>9</v>
      </c>
      <c r="E8" s="10" t="s">
        <v>10</v>
      </c>
      <c r="F8" s="10" t="s">
        <v>11</v>
      </c>
      <c r="G8" s="11" t="s">
        <v>12</v>
      </c>
      <c r="H8" s="11"/>
      <c r="I8" s="11"/>
      <c r="J8" s="10" t="s">
        <v>13</v>
      </c>
      <c r="K8" s="10" t="s">
        <v>14</v>
      </c>
      <c r="L8" s="10" t="s">
        <v>15</v>
      </c>
      <c r="M8" s="10" t="s">
        <v>16</v>
      </c>
      <c r="N8" s="10" t="s">
        <v>17</v>
      </c>
      <c r="O8" s="12" t="s">
        <v>18</v>
      </c>
      <c r="P8" s="13"/>
      <c r="R8" s="13"/>
    </row>
    <row r="9" customFormat="false" ht="34.3" hidden="false" customHeight="false" outlineLevel="0" collapsed="false">
      <c r="A9" s="10"/>
      <c r="B9" s="10"/>
      <c r="C9" s="10"/>
      <c r="D9" s="10"/>
      <c r="E9" s="10"/>
      <c r="F9" s="10"/>
      <c r="G9" s="14" t="s">
        <v>19</v>
      </c>
      <c r="H9" s="14" t="s">
        <v>20</v>
      </c>
      <c r="I9" s="14" t="s">
        <v>21</v>
      </c>
      <c r="J9" s="10"/>
      <c r="K9" s="10"/>
      <c r="L9" s="10"/>
      <c r="M9" s="10"/>
      <c r="N9" s="10"/>
      <c r="O9" s="12"/>
      <c r="P9" s="13"/>
      <c r="R9" s="13"/>
    </row>
    <row r="10" customFormat="false" ht="39.75" hidden="false" customHeight="true" outlineLevel="0" collapsed="false">
      <c r="A10" s="14" t="n">
        <v>1</v>
      </c>
      <c r="B10" s="15" t="s">
        <v>22</v>
      </c>
      <c r="C10" s="15"/>
      <c r="D10" s="16" t="s">
        <v>23</v>
      </c>
      <c r="E10" s="14" t="s">
        <v>24</v>
      </c>
      <c r="F10" s="17" t="n">
        <v>6</v>
      </c>
      <c r="G10" s="18" t="n">
        <v>429</v>
      </c>
      <c r="H10" s="18" t="n">
        <v>447</v>
      </c>
      <c r="I10" s="18" t="n">
        <v>520</v>
      </c>
      <c r="J10" s="19" t="n">
        <f aca="false">ROUND(((G10+H10+I10)/3),2)</f>
        <v>465.33</v>
      </c>
      <c r="K10" s="20" t="n">
        <f aca="false">SQRT(((POWER(G10-J10,2)+POWER(H10-J10,2)+POWER(I10-J10,2))/2))/J10</f>
        <v>0.103562190271945</v>
      </c>
      <c r="L10" s="18" t="n">
        <f aca="false">J10</f>
        <v>465.33</v>
      </c>
      <c r="M10" s="18" t="n">
        <f aca="false">MIN(G10:I10)</f>
        <v>429</v>
      </c>
      <c r="N10" s="18" t="n">
        <f aca="false">L10*F10</f>
        <v>2791.98</v>
      </c>
      <c r="O10" s="21" t="n">
        <f aca="false">M10*F10</f>
        <v>2574</v>
      </c>
      <c r="P10" s="13"/>
      <c r="R10" s="13"/>
    </row>
    <row r="11" customFormat="false" ht="39.75" hidden="false" customHeight="true" outlineLevel="0" collapsed="false">
      <c r="A11" s="14" t="n">
        <v>2</v>
      </c>
      <c r="B11" s="15" t="s">
        <v>25</v>
      </c>
      <c r="C11" s="15"/>
      <c r="D11" s="16" t="s">
        <v>26</v>
      </c>
      <c r="E11" s="14" t="s">
        <v>24</v>
      </c>
      <c r="F11" s="17" t="n">
        <v>4</v>
      </c>
      <c r="G11" s="18" t="n">
        <v>1012</v>
      </c>
      <c r="H11" s="18" t="n">
        <v>1115</v>
      </c>
      <c r="I11" s="18" t="n">
        <v>1230</v>
      </c>
      <c r="J11" s="19" t="n">
        <f aca="false">ROUND(((G11+H11+I11)/3),2)</f>
        <v>1119</v>
      </c>
      <c r="K11" s="20" t="n">
        <f aca="false">SQRT(((POWER(G11-J11,2)+POWER(H11-J11,2)+POWER(I11-J11,2))/2))/J11</f>
        <v>0.0974575799636031</v>
      </c>
      <c r="L11" s="18" t="n">
        <f aca="false">J11</f>
        <v>1119</v>
      </c>
      <c r="M11" s="18" t="n">
        <f aca="false">MIN(G11:I11)</f>
        <v>1012</v>
      </c>
      <c r="N11" s="18" t="n">
        <f aca="false">L11*F11</f>
        <v>4476</v>
      </c>
      <c r="O11" s="21" t="n">
        <f aca="false">M11*F11</f>
        <v>4048</v>
      </c>
      <c r="P11" s="13"/>
      <c r="R11" s="13"/>
      <c r="S11" s="13"/>
      <c r="T11" s="13"/>
      <c r="U11" s="13"/>
    </row>
    <row r="12" customFormat="false" ht="39.75" hidden="false" customHeight="true" outlineLevel="0" collapsed="false">
      <c r="A12" s="14" t="n">
        <v>3</v>
      </c>
      <c r="B12" s="15" t="s">
        <v>27</v>
      </c>
      <c r="C12" s="15"/>
      <c r="D12" s="16" t="s">
        <v>26</v>
      </c>
      <c r="E12" s="14" t="s">
        <v>24</v>
      </c>
      <c r="F12" s="17" t="n">
        <v>4</v>
      </c>
      <c r="G12" s="18" t="n">
        <v>489</v>
      </c>
      <c r="H12" s="18" t="n">
        <v>525.6</v>
      </c>
      <c r="I12" s="18" t="n">
        <v>553.3</v>
      </c>
      <c r="J12" s="19" t="n">
        <f aca="false">ROUND(((G12+H12+I12)/3),2)</f>
        <v>522.63</v>
      </c>
      <c r="K12" s="20" t="n">
        <f aca="false">SQRT(((POWER(G12-J12,2)+POWER(H12-J12,2)+POWER(I12-J12,2))/2))/J12</f>
        <v>0.0617119065151981</v>
      </c>
      <c r="L12" s="18" t="n">
        <f aca="false">J12</f>
        <v>522.63</v>
      </c>
      <c r="M12" s="18" t="n">
        <f aca="false">MIN(G12:I12)</f>
        <v>489</v>
      </c>
      <c r="N12" s="18" t="n">
        <f aca="false">L12*F12</f>
        <v>2090.52</v>
      </c>
      <c r="O12" s="21" t="n">
        <f aca="false">M12*F12</f>
        <v>1956</v>
      </c>
      <c r="P12" s="13"/>
      <c r="R12" s="13"/>
      <c r="S12" s="13"/>
      <c r="T12" s="13"/>
      <c r="U12" s="13"/>
    </row>
    <row r="13" customFormat="false" ht="39.75" hidden="false" customHeight="true" outlineLevel="0" collapsed="false">
      <c r="A13" s="14" t="n">
        <v>4</v>
      </c>
      <c r="B13" s="15" t="s">
        <v>28</v>
      </c>
      <c r="C13" s="15"/>
      <c r="D13" s="22" t="s">
        <v>26</v>
      </c>
      <c r="E13" s="14" t="s">
        <v>24</v>
      </c>
      <c r="F13" s="17" t="n">
        <v>4</v>
      </c>
      <c r="G13" s="18" t="n">
        <v>332</v>
      </c>
      <c r="H13" s="18" t="n">
        <v>360</v>
      </c>
      <c r="I13" s="18" t="n">
        <v>372.1</v>
      </c>
      <c r="J13" s="19" t="n">
        <f aca="false">ROUND(((G13+H13+I13)/3),2)</f>
        <v>354.7</v>
      </c>
      <c r="K13" s="20" t="n">
        <f aca="false">SQRT(((POWER(G13-J13,2)+POWER(H13-J13,2)+POWER(I13-J13,2))/2))/J13</f>
        <v>0.057988907496587</v>
      </c>
      <c r="L13" s="18" t="n">
        <f aca="false">J13</f>
        <v>354.7</v>
      </c>
      <c r="M13" s="18" t="n">
        <f aca="false">MIN(G13:I13)</f>
        <v>332</v>
      </c>
      <c r="N13" s="18" t="n">
        <f aca="false">L13*F13</f>
        <v>1418.8</v>
      </c>
      <c r="O13" s="21" t="n">
        <f aca="false">M13*F13</f>
        <v>1328</v>
      </c>
      <c r="P13" s="13"/>
      <c r="R13" s="13"/>
      <c r="S13" s="13"/>
      <c r="T13" s="13"/>
      <c r="U13" s="13"/>
    </row>
    <row r="14" customFormat="false" ht="39.75" hidden="false" customHeight="true" outlineLevel="0" collapsed="false">
      <c r="A14" s="14" t="n">
        <v>5</v>
      </c>
      <c r="B14" s="15" t="s">
        <v>29</v>
      </c>
      <c r="C14" s="15"/>
      <c r="D14" s="22" t="s">
        <v>30</v>
      </c>
      <c r="E14" s="14" t="s">
        <v>31</v>
      </c>
      <c r="F14" s="17" t="n">
        <v>10</v>
      </c>
      <c r="G14" s="18" t="n">
        <v>364</v>
      </c>
      <c r="H14" s="18" t="n">
        <v>370</v>
      </c>
      <c r="I14" s="18" t="n">
        <v>410</v>
      </c>
      <c r="J14" s="19" t="n">
        <f aca="false">ROUND(((G14+H14+I14)/3),2)</f>
        <v>381.33</v>
      </c>
      <c r="K14" s="20" t="n">
        <f aca="false">SQRT(((POWER(G14-J14,2)+POWER(H14-J14,2)+POWER(I14-J14,2))/2))/J14</f>
        <v>0.0655774948502851</v>
      </c>
      <c r="L14" s="18" t="n">
        <f aca="false">J14</f>
        <v>381.33</v>
      </c>
      <c r="M14" s="18" t="n">
        <f aca="false">MIN(G14:I14)</f>
        <v>364</v>
      </c>
      <c r="N14" s="18" t="n">
        <f aca="false">L14*F14</f>
        <v>3813.3</v>
      </c>
      <c r="O14" s="21" t="n">
        <f aca="false">M14*F14</f>
        <v>3640</v>
      </c>
      <c r="P14" s="13"/>
      <c r="R14" s="13"/>
      <c r="S14" s="13"/>
      <c r="T14" s="13"/>
      <c r="U14" s="13"/>
    </row>
    <row r="15" customFormat="false" ht="39.75" hidden="false" customHeight="true" outlineLevel="0" collapsed="false">
      <c r="A15" s="14" t="n">
        <v>6</v>
      </c>
      <c r="B15" s="15" t="s">
        <v>32</v>
      </c>
      <c r="C15" s="15"/>
      <c r="D15" s="22" t="s">
        <v>33</v>
      </c>
      <c r="E15" s="14" t="s">
        <v>24</v>
      </c>
      <c r="F15" s="17" t="n">
        <v>10</v>
      </c>
      <c r="G15" s="18" t="n">
        <v>886.18</v>
      </c>
      <c r="H15" s="18" t="n">
        <v>915</v>
      </c>
      <c r="I15" s="18" t="n">
        <v>1178</v>
      </c>
      <c r="J15" s="19" t="n">
        <f aca="false">ROUND(((G15+H15+I15)/3),2)</f>
        <v>993.06</v>
      </c>
      <c r="K15" s="20" t="n">
        <f aca="false">SQRT(((POWER(G15-J15,2)+POWER(H15-J15,2)+POWER(I15-J15,2))/2))/J15</f>
        <v>0.16193349102235</v>
      </c>
      <c r="L15" s="18" t="n">
        <f aca="false">J15</f>
        <v>993.06</v>
      </c>
      <c r="M15" s="18" t="n">
        <f aca="false">MIN(G15:I15)</f>
        <v>886.18</v>
      </c>
      <c r="N15" s="18" t="n">
        <f aca="false">L15*F15</f>
        <v>9930.6</v>
      </c>
      <c r="O15" s="21" t="n">
        <f aca="false">M15*F15</f>
        <v>8861.8</v>
      </c>
      <c r="P15" s="13"/>
      <c r="R15" s="13"/>
      <c r="S15" s="13"/>
      <c r="T15" s="13"/>
      <c r="U15" s="13"/>
    </row>
    <row r="16" customFormat="false" ht="39.75" hidden="false" customHeight="true" outlineLevel="0" collapsed="false">
      <c r="A16" s="14" t="n">
        <v>7</v>
      </c>
      <c r="B16" s="15" t="s">
        <v>34</v>
      </c>
      <c r="C16" s="15"/>
      <c r="D16" s="22" t="s">
        <v>26</v>
      </c>
      <c r="E16" s="14" t="s">
        <v>24</v>
      </c>
      <c r="F16" s="17" t="n">
        <v>4</v>
      </c>
      <c r="G16" s="18" t="n">
        <v>460</v>
      </c>
      <c r="H16" s="18" t="n">
        <v>524.4</v>
      </c>
      <c r="I16" s="18" t="n">
        <v>530</v>
      </c>
      <c r="J16" s="19" t="n">
        <f aca="false">ROUND(((G16+H16+I16)/3),2)</f>
        <v>504.8</v>
      </c>
      <c r="K16" s="20" t="n">
        <f aca="false">SQRT(((POWER(G16-J16,2)+POWER(H16-J16,2)+POWER(I16-J16,2))/2))/J16</f>
        <v>0.0770579302108943</v>
      </c>
      <c r="L16" s="18" t="n">
        <f aca="false">J16</f>
        <v>504.8</v>
      </c>
      <c r="M16" s="18" t="n">
        <f aca="false">MIN(G16:I16)</f>
        <v>460</v>
      </c>
      <c r="N16" s="18" t="n">
        <f aca="false">L16*F16</f>
        <v>2019.2</v>
      </c>
      <c r="O16" s="21" t="n">
        <f aca="false">M16*F16</f>
        <v>1840</v>
      </c>
      <c r="P16" s="13"/>
      <c r="R16" s="13"/>
      <c r="S16" s="13"/>
      <c r="T16" s="13"/>
      <c r="U16" s="13"/>
    </row>
    <row r="17" customFormat="false" ht="39.75" hidden="false" customHeight="true" outlineLevel="0" collapsed="false">
      <c r="A17" s="14" t="n">
        <v>8</v>
      </c>
      <c r="B17" s="15" t="s">
        <v>35</v>
      </c>
      <c r="C17" s="15"/>
      <c r="D17" s="22" t="s">
        <v>36</v>
      </c>
      <c r="E17" s="14" t="s">
        <v>24</v>
      </c>
      <c r="F17" s="17" t="n">
        <v>1</v>
      </c>
      <c r="G17" s="18" t="n">
        <v>1609.44</v>
      </c>
      <c r="H17" s="18" t="n">
        <v>1724</v>
      </c>
      <c r="I17" s="18" t="n">
        <v>1890</v>
      </c>
      <c r="J17" s="19" t="n">
        <f aca="false">ROUND(((G17+H17+I17)/3),2)</f>
        <v>1741.15</v>
      </c>
      <c r="K17" s="20" t="n">
        <f aca="false">SQRT(((POWER(G17-J17,2)+POWER(H17-J17,2)+POWER(I17-J17,2))/2))/J17</f>
        <v>0.0810175806700429</v>
      </c>
      <c r="L17" s="18" t="n">
        <f aca="false">J17</f>
        <v>1741.15</v>
      </c>
      <c r="M17" s="18" t="n">
        <f aca="false">MIN(G17:I17)</f>
        <v>1609.44</v>
      </c>
      <c r="N17" s="18" t="n">
        <f aca="false">L17*F17</f>
        <v>1741.15</v>
      </c>
      <c r="O17" s="21" t="n">
        <f aca="false">M17*F17</f>
        <v>1609.44</v>
      </c>
      <c r="P17" s="13"/>
      <c r="R17" s="13"/>
      <c r="S17" s="13"/>
      <c r="T17" s="13"/>
      <c r="U17" s="13"/>
    </row>
    <row r="18" customFormat="false" ht="39.75" hidden="false" customHeight="true" outlineLevel="0" collapsed="false">
      <c r="A18" s="14" t="n">
        <v>9</v>
      </c>
      <c r="B18" s="15" t="s">
        <v>37</v>
      </c>
      <c r="C18" s="15"/>
      <c r="D18" s="22" t="s">
        <v>38</v>
      </c>
      <c r="E18" s="14" t="s">
        <v>24</v>
      </c>
      <c r="F18" s="17" t="n">
        <v>2</v>
      </c>
      <c r="G18" s="18" t="n">
        <v>747</v>
      </c>
      <c r="H18" s="18" t="n">
        <v>761.1</v>
      </c>
      <c r="I18" s="18" t="n">
        <v>830</v>
      </c>
      <c r="J18" s="19" t="n">
        <f aca="false">ROUND(((G18+H18+I18)/3),2)</f>
        <v>779.37</v>
      </c>
      <c r="K18" s="20" t="n">
        <f aca="false">SQRT(((POWER(G18-J18,2)+POWER(H18-J18,2)+POWER(I18-J18,2))/2))/J18</f>
        <v>0.0569856085000846</v>
      </c>
      <c r="L18" s="18" t="n">
        <f aca="false">J18</f>
        <v>779.37</v>
      </c>
      <c r="M18" s="18" t="n">
        <f aca="false">MIN(G18:I18)</f>
        <v>747</v>
      </c>
      <c r="N18" s="18" t="n">
        <f aca="false">L18*F18</f>
        <v>1558.74</v>
      </c>
      <c r="O18" s="21" t="n">
        <f aca="false">M18*F18</f>
        <v>1494</v>
      </c>
      <c r="P18" s="13"/>
      <c r="R18" s="13"/>
      <c r="S18" s="13"/>
      <c r="T18" s="13"/>
      <c r="U18" s="13"/>
    </row>
    <row r="19" customFormat="false" ht="39.75" hidden="false" customHeight="true" outlineLevel="0" collapsed="false">
      <c r="A19" s="14" t="n">
        <v>10</v>
      </c>
      <c r="B19" s="15" t="s">
        <v>39</v>
      </c>
      <c r="C19" s="15"/>
      <c r="D19" s="22" t="s">
        <v>40</v>
      </c>
      <c r="E19" s="14" t="s">
        <v>24</v>
      </c>
      <c r="F19" s="17" t="n">
        <v>1</v>
      </c>
      <c r="G19" s="18" t="n">
        <v>4549.44</v>
      </c>
      <c r="H19" s="18" t="n">
        <v>4797</v>
      </c>
      <c r="I19" s="18" t="n">
        <v>5200</v>
      </c>
      <c r="J19" s="19" t="n">
        <f aca="false">ROUND(((G19+H19+I19)/3),2)</f>
        <v>4848.81</v>
      </c>
      <c r="K19" s="20" t="n">
        <f aca="false">SQRT(((POWER(G19-J19,2)+POWER(H19-J19,2)+POWER(I19-J19,2))/2))/J19</f>
        <v>0.0677197886114266</v>
      </c>
      <c r="L19" s="18" t="n">
        <f aca="false">J19</f>
        <v>4848.81</v>
      </c>
      <c r="M19" s="18" t="n">
        <f aca="false">MIN(G19:I19)</f>
        <v>4549.44</v>
      </c>
      <c r="N19" s="18" t="n">
        <f aca="false">L19*F19</f>
        <v>4848.81</v>
      </c>
      <c r="O19" s="21" t="n">
        <f aca="false">M19*F19</f>
        <v>4549.44</v>
      </c>
      <c r="P19" s="13"/>
      <c r="R19" s="13"/>
      <c r="S19" s="13"/>
      <c r="T19" s="13"/>
      <c r="U19" s="13"/>
    </row>
    <row r="20" customFormat="false" ht="39.75" hidden="false" customHeight="true" outlineLevel="0" collapsed="false">
      <c r="A20" s="14" t="n">
        <v>11</v>
      </c>
      <c r="B20" s="15" t="s">
        <v>41</v>
      </c>
      <c r="C20" s="15"/>
      <c r="D20" s="22" t="s">
        <v>42</v>
      </c>
      <c r="E20" s="14" t="s">
        <v>24</v>
      </c>
      <c r="F20" s="17" t="n">
        <v>1</v>
      </c>
      <c r="G20" s="18" t="n">
        <v>2544</v>
      </c>
      <c r="H20" s="18" t="n">
        <v>2720</v>
      </c>
      <c r="I20" s="18" t="n">
        <v>2849.28</v>
      </c>
      <c r="J20" s="19" t="n">
        <f aca="false">ROUND(((G20+H20+I20)/3),2)</f>
        <v>2704.43</v>
      </c>
      <c r="K20" s="20" t="n">
        <f aca="false">SQRT(((POWER(G20-J20,2)+POWER(H20-J20,2)+POWER(I20-J20,2))/2))/J20</f>
        <v>0.0566606185856862</v>
      </c>
      <c r="L20" s="18" t="n">
        <f aca="false">J20</f>
        <v>2704.43</v>
      </c>
      <c r="M20" s="18" t="n">
        <f aca="false">MIN(G20:I20)</f>
        <v>2544</v>
      </c>
      <c r="N20" s="18" t="n">
        <f aca="false">L20*F20</f>
        <v>2704.43</v>
      </c>
      <c r="O20" s="21" t="n">
        <f aca="false">M20*F20</f>
        <v>2544</v>
      </c>
      <c r="P20" s="13"/>
      <c r="R20" s="13"/>
      <c r="S20" s="13"/>
      <c r="T20" s="13"/>
      <c r="U20" s="13"/>
    </row>
    <row r="21" customFormat="false" ht="28.7" hidden="false" customHeight="true" outlineLevel="0" collapsed="false">
      <c r="A21" s="23" t="s">
        <v>43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 t="n">
        <f aca="false">M10</f>
        <v>429</v>
      </c>
      <c r="N21" s="24" t="n">
        <f aca="false">SUM(N10:N20)</f>
        <v>37393.53</v>
      </c>
      <c r="O21" s="25" t="n">
        <f aca="false">SUM(O10:O20)</f>
        <v>34444.68</v>
      </c>
    </row>
    <row r="22" customFormat="false" ht="28.7" hidden="false" customHeight="true" outlineLevel="0" collapsed="false">
      <c r="A22" s="26" t="s">
        <v>44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customFormat="false" ht="22.75" hidden="false" customHeight="true" outlineLevel="0" collapsed="false">
      <c r="A23" s="27" t="n">
        <f aca="false">N21</f>
        <v>37393.53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</row>
    <row r="24" customFormat="false" ht="39.25" hidden="false" customHeight="true" outlineLevel="0" collapsed="false">
      <c r="A24" s="28" t="s">
        <v>45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</row>
    <row r="25" customFormat="false" ht="28.45" hidden="false" customHeight="true" outlineLevel="0" collapsed="false">
      <c r="A25" s="29" t="n">
        <f aca="false">O21</f>
        <v>34444.68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</row>
    <row r="26" customFormat="false" ht="9.75" hidden="false" customHeight="true" outlineLevel="0" collapsed="false">
      <c r="A26" s="30"/>
      <c r="B26" s="5"/>
      <c r="C26" s="5"/>
      <c r="D26" s="31"/>
      <c r="E26" s="5"/>
      <c r="F26" s="5"/>
      <c r="G26" s="5"/>
      <c r="H26" s="5"/>
      <c r="I26" s="5"/>
      <c r="J26" s="5"/>
      <c r="K26" s="5"/>
      <c r="L26" s="5"/>
      <c r="M26" s="5"/>
    </row>
    <row r="27" customFormat="false" ht="19.6" hidden="false" customHeight="true" outlineLevel="0" collapsed="false">
      <c r="A27" s="6" t="s">
        <v>46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customFormat="false" ht="20.35" hidden="false" customHeight="true" outlineLevel="0" collapsed="false">
      <c r="A28" s="6" t="s">
        <v>47</v>
      </c>
      <c r="B28" s="6"/>
      <c r="C28" s="6"/>
      <c r="D28" s="31"/>
      <c r="E28" s="5"/>
      <c r="F28" s="5"/>
      <c r="G28" s="5"/>
      <c r="H28" s="5"/>
      <c r="I28" s="5"/>
      <c r="J28" s="5"/>
      <c r="K28" s="5"/>
      <c r="L28" s="5"/>
      <c r="M28" s="5"/>
    </row>
    <row r="29" customFormat="false" ht="15" hidden="false" customHeight="true" outlineLevel="0" collapsed="false">
      <c r="A29" s="32"/>
      <c r="B29" s="32"/>
      <c r="C29" s="32"/>
      <c r="D29" s="32"/>
      <c r="E29" s="5"/>
      <c r="F29" s="5"/>
      <c r="G29" s="5"/>
      <c r="H29" s="5"/>
      <c r="I29" s="5"/>
      <c r="J29" s="5"/>
      <c r="K29" s="5"/>
      <c r="L29" s="5"/>
      <c r="M29" s="5"/>
    </row>
    <row r="30" customFormat="false" ht="18.95" hidden="false" customHeight="true" outlineLevel="0" collapsed="false">
      <c r="A30" s="33" t="s">
        <v>48</v>
      </c>
      <c r="B30" s="33"/>
      <c r="C30" s="33"/>
      <c r="D30" s="33"/>
      <c r="E30" s="5"/>
      <c r="F30" s="5"/>
      <c r="G30" s="5"/>
      <c r="H30" s="5"/>
      <c r="I30" s="5"/>
      <c r="J30" s="5"/>
      <c r="K30" s="5"/>
      <c r="L30" s="5"/>
      <c r="M30" s="5"/>
    </row>
    <row r="31" customFormat="false" ht="15" hidden="false" customHeight="true" outlineLevel="0" collapsed="false">
      <c r="A31" s="32" t="s">
        <v>49</v>
      </c>
      <c r="B31" s="32"/>
      <c r="C31" s="32"/>
      <c r="D31" s="32"/>
      <c r="E31" s="5"/>
      <c r="F31" s="5"/>
      <c r="G31" s="5"/>
      <c r="H31" s="5"/>
      <c r="I31" s="5"/>
      <c r="J31" s="5"/>
      <c r="K31" s="5"/>
      <c r="L31" s="5"/>
      <c r="M31" s="5"/>
    </row>
  </sheetData>
  <mergeCells count="34">
    <mergeCell ref="A2:M2"/>
    <mergeCell ref="A3:B3"/>
    <mergeCell ref="C3:M3"/>
    <mergeCell ref="A4:B4"/>
    <mergeCell ref="C4:M4"/>
    <mergeCell ref="A5:M5"/>
    <mergeCell ref="A6:O6"/>
    <mergeCell ref="A7:O7"/>
    <mergeCell ref="A8:A9"/>
    <mergeCell ref="B8:C9"/>
    <mergeCell ref="D8:D9"/>
    <mergeCell ref="E8:E9"/>
    <mergeCell ref="F8:F9"/>
    <mergeCell ref="G8:I8"/>
    <mergeCell ref="J8:J9"/>
    <mergeCell ref="K8:K9"/>
    <mergeCell ref="L8:L9"/>
    <mergeCell ref="M8:M9"/>
    <mergeCell ref="N8:N9"/>
    <mergeCell ref="O8:O9"/>
    <mergeCell ref="B10:C10"/>
    <mergeCell ref="B11:C11"/>
    <mergeCell ref="B12:C12"/>
    <mergeCell ref="B13:C13"/>
    <mergeCell ref="A21:M21"/>
    <mergeCell ref="A22:O22"/>
    <mergeCell ref="A23:O23"/>
    <mergeCell ref="A24:O24"/>
    <mergeCell ref="A25:O25"/>
    <mergeCell ref="A27:M27"/>
    <mergeCell ref="A28:C28"/>
    <mergeCell ref="A29:D29"/>
    <mergeCell ref="A30:D30"/>
    <mergeCell ref="A31:D3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LibreOffice/26.2.5.2$Linux_X86_64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2023-02-03T13:24:35Z</dcterms:created>
  <dc:creator>Microsoft Office User</dc:creator>
  <dc:description/>
  <dc:language>ru-RU</dc:language>
  <cp:lastModifiedBy/>
  <cp:lastPrinted>2026-07-22T15:41:00Z</cp:lastPrinted>
  <dcterms:modified xsi:type="dcterms:W3CDTF">2026-08-28T12:51:12Z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