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НМЦК!$A$1:$R$17</definedName>
    <definedName name="_xlnm.Print_Area" localSheetId="0">НМЦК!$A$1:$R$34</definedName>
  </definedNames>
  <calcPr calcId="144525" fullPrecision="0"/>
</workbook>
</file>

<file path=xl/calcChain.xml><?xml version="1.0" encoding="utf-8"?>
<calcChain xmlns="http://schemas.openxmlformats.org/spreadsheetml/2006/main">
  <c r="H29" i="1" l="1"/>
  <c r="H30" i="1"/>
  <c r="H31" i="1"/>
  <c r="H32" i="1" l="1"/>
  <c r="N15" i="1" l="1"/>
  <c r="L15" i="1"/>
  <c r="L14" i="1"/>
  <c r="L13" i="1"/>
  <c r="K14" i="1" l="1"/>
  <c r="J14" i="1" s="1"/>
  <c r="K15" i="1"/>
  <c r="J15" i="1" s="1"/>
  <c r="K13" i="1"/>
  <c r="J13" i="1" s="1"/>
  <c r="N16" i="1" l="1"/>
</calcChain>
</file>

<file path=xl/sharedStrings.xml><?xml version="1.0" encoding="utf-8"?>
<sst xmlns="http://schemas.openxmlformats.org/spreadsheetml/2006/main" count="71" uniqueCount="51">
  <si>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</si>
  <si>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</si>
  <si>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</si>
  <si>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</si>
  <si>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</si>
  <si>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</si>
  <si>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</si>
  <si>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</si>
  <si>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Цена за ед.(руб.)</t>
  </si>
  <si>
    <t>где:
V - коэффициент вариации;</t>
  </si>
  <si>
    <t xml:space="preserve">           среднее квадратичное отклонение</t>
  </si>
  <si>
    <t>Единица измерений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</si>
  <si>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</si>
  <si>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</si>
  <si>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</si>
  <si>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</si>
  <si>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</si>
  <si>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</si>
  <si>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</si>
  <si>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</si>
  <si>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</si>
  <si>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t xml:space="preserve">Расчет НМЦК(ЦК) Метод сопоставимых рыночных цен (анализ рынка) </t>
  </si>
  <si>
    <t xml:space="preserve">Итоговое значение 
НМЦК (ЦК) (руб.)
</t>
  </si>
  <si>
    <t>Итого :</t>
  </si>
  <si>
    <t>Ответственный за расчет и обоснование: ведущий экономист по материально-техническому снабжению отдела МТО Штепа Николай Валерьевич</t>
  </si>
  <si>
    <t>Заказчиком выбран способ осуществления закупки товаров (работ, услуг) в соответствии с пунктом 4 ч. 1 ст.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Федеральный закон № 44-ФЗ), в качестве начальной (максимальной) цены контракта выбрана ценовая информация (Источник № 1), так как является наименьшей.</t>
  </si>
  <si>
    <t>Расчет НМЦК(ЦК)/начальной цены единицы товара и начальной суммы цен единиц товара (работы, услуги)</t>
  </si>
  <si>
    <t xml:space="preserve">Итоговое значение НМЦК (ЦК) (руб.) </t>
  </si>
  <si>
    <t xml:space="preserve">Всего
НМЦК (ЦК)/цена единицы товара (работы, услуги) с учетом ЛБО (руб.) </t>
  </si>
  <si>
    <t xml:space="preserve">
</t>
  </si>
  <si>
    <r>
      <t xml:space="preserve">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Итого начальная (максимальная) цена контракта составила, руб.</t>
    </r>
  </si>
  <si>
    <t>Тип 1</t>
  </si>
  <si>
    <t>Тип 2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</si>
  <si>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не отнесенных к затратам в сфере информационно-коммуникационных технологий"п. 5.12.12. Затраты на приобретение запасных частей и материалов для ремонтных работ по объекту.
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</si>
  <si>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</si>
  <si>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>Штука</t>
  </si>
  <si>
    <t xml:space="preserve">Штука </t>
  </si>
  <si>
    <t>шт</t>
  </si>
  <si>
    <t>Предмет контракта: Поставка смеси сухой строительной и кистей малярных для обеспечения государственных нужд Межрегионального филиала Федерального казенного учреждения «Центр по обеспечению деятельности Казначейства России» в г. Владивостоке.</t>
  </si>
  <si>
    <t>Смесь сухая строительная</t>
  </si>
  <si>
    <t>Кисть малярная</t>
  </si>
  <si>
    <t>Килограмм</t>
  </si>
  <si>
    <t xml:space="preserve">Смесь сухая строительная </t>
  </si>
  <si>
    <t xml:space="preserve">Кисть малярная  </t>
  </si>
  <si>
    <t>кг</t>
  </si>
  <si>
    <t>В результате проведенного расчета Н(М)ЦК, ЦКЕП контракта составила, руб.: 15 350,00 руб</t>
  </si>
  <si>
    <t>Источник № 2 Исх. № б/н  от 07.07.2026  (Вх. №1096 от 09.07.2026)</t>
  </si>
  <si>
    <t xml:space="preserve"> Источник № 1 Исх. №б/н от 07.07.2026  (Вх. №1095 от 09.07.2026)</t>
  </si>
  <si>
    <t>Источник №3 Исх. № 15/07 от 03.07.2026  (Вх. №1097 от 09.07.2026)</t>
  </si>
  <si>
    <t xml:space="preserve">Реквизиты запросов ценовой информации (в т.ч. в ЕИС):Запрос направлен в 6 организаций: . Запрос ценовой информации от 22.05.2026 № 53-07-09/3031 , в ЕИС Запрос цен от 09.07.2026 № 0822100002826000528 (ред. №01), Ответ получен от 3 (трех) организаций на основании данной информации произведен расчет НМЦК (ЦК): Источник N 1  Вх. № 1095 от 09.07.2026), Источник N 2 Вх. № 1096 от 09.07.2026, Источник N 3 Вх. № 1097 от 09.07.2026.
</t>
  </si>
  <si>
    <t>Дата подготовки обоснования НМЦК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</si>
</sst>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0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family val="2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4" fillId="0" borderId="0" applyFont="0" applyFill="0" applyBorder="0" applyAlignment="0" applyProtection="0"/>
  </cellStyleXfs>
  <cellXfs count="9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2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6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9" fillId="0" borderId="7" xfId="0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right" vertical="center" shrinkToFit="1"/>
    </xf>
    <xf numFmtId="1" fontId="11" fillId="0" borderId="11" xfId="0" applyNumberFormat="1" applyFont="1" applyBorder="1" applyAlignment="1">
      <alignment horizontal="right" vertical="center" shrinkToFit="1"/>
    </xf>
    <xf numFmtId="2" fontId="6" fillId="0" borderId="3" xfId="2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17" fillId="0" borderId="0" xfId="0" applyFont="1"/>
    <xf numFmtId="0" fontId="0" fillId="0" borderId="0" xfId="0" applyBorder="1"/>
    <xf numFmtId="2" fontId="0" fillId="0" borderId="0" xfId="0" applyNumberFormat="1" applyAlignment="1">
      <alignment horizontal="left" vertical="top"/>
    </xf>
    <xf numFmtId="2" fontId="0" fillId="0" borderId="0" xfId="0" applyNumberFormat="1" applyFill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 vertical="top"/>
    </xf>
    <xf numFmtId="4" fontId="18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2" fontId="6" fillId="0" borderId="12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right" vertical="center" shrinkToFit="1"/>
    </xf>
    <xf numFmtId="2" fontId="11" fillId="0" borderId="14" xfId="2" applyNumberFormat="1" applyFont="1" applyBorder="1" applyAlignment="1">
      <alignment horizontal="center" vertical="center" shrinkToFit="1"/>
    </xf>
    <xf numFmtId="1" fontId="15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4" fillId="0" borderId="0" xfId="0" applyNumberFormat="1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wrapText="1"/>
    </xf>
    <xf numFmtId="2" fontId="6" fillId="0" borderId="0" xfId="2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19" fillId="0" borderId="11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16" fillId="3" borderId="0" xfId="0" applyFont="1" applyFill="1" applyAlignment="1">
      <alignment horizontal="left" vertical="top" wrapText="1"/>
    </xf>
    <xf numFmtId="0" fontId="15" fillId="0" borderId="1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0" fontId="18" fillId="0" borderId="11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1" fontId="11" fillId="0" borderId="10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17</xdr:row>
      <xdr:rowOff>841375</xdr:rowOff>
    </xdr:from>
    <xdr:to>
      <xdr:col>1</xdr:col>
      <xdr:colOff>708025</xdr:colOff>
      <xdr:row>17</xdr:row>
      <xdr:rowOff>1271905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19510375"/>
          <a:ext cx="1098550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355600</xdr:rowOff>
    </xdr:from>
    <xdr:to>
      <xdr:col>1</xdr:col>
      <xdr:colOff>924983</xdr:colOff>
      <xdr:row>20</xdr:row>
      <xdr:rowOff>177165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20</xdr:row>
      <xdr:rowOff>152400</xdr:rowOff>
    </xdr:from>
    <xdr:to>
      <xdr:col>0</xdr:col>
      <xdr:colOff>267970</xdr:colOff>
      <xdr:row>22</xdr:row>
      <xdr:rowOff>1905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520700</xdr:rowOff>
    </xdr:from>
    <xdr:to>
      <xdr:col>1</xdr:col>
      <xdr:colOff>963083</xdr:colOff>
      <xdr:row>22</xdr:row>
      <xdr:rowOff>920115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340178</xdr:colOff>
      <xdr:row>9</xdr:row>
      <xdr:rowOff>789215</xdr:rowOff>
    </xdr:from>
    <xdr:to>
      <xdr:col>11</xdr:col>
      <xdr:colOff>493848</xdr:colOff>
      <xdr:row>10</xdr:row>
      <xdr:rowOff>40005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4214" y="5497286"/>
          <a:ext cx="153670" cy="25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AD34"/>
  <sheetViews>
    <sheetView tabSelected="1" view="pageBreakPreview" topLeftCell="C8" zoomScaleNormal="85" zoomScaleSheetLayoutView="100" workbookViewId="0">
      <selection activeCell="U18" sqref="U18"/>
    </sheetView>
  </sheetViews>
  <sheetFormatPr defaultRowHeight="12.75" x14ac:dyDescent="0.2"/>
  <cols>
    <col min="1" max="1" width="7.83203125" customWidth="1"/>
    <col min="2" max="2" width="38.6640625" customWidth="1"/>
    <col min="3" max="3" width="45" customWidth="1"/>
    <col min="4" max="4" width="12.6640625" style="20" customWidth="1"/>
    <col min="5" max="5" width="15.33203125" customWidth="1"/>
    <col min="6" max="6" width="12.1640625" customWidth="1"/>
    <col min="7" max="7" width="21.6640625" customWidth="1"/>
    <col min="8" max="9" width="20.83203125" customWidth="1"/>
    <col min="10" max="10" width="17" customWidth="1"/>
    <col min="11" max="11" width="1.5" style="10" hidden="1" customWidth="1"/>
    <col min="12" max="12" width="14" customWidth="1"/>
    <col min="13" max="13" width="14" style="20" customWidth="1"/>
    <col min="14" max="14" width="25.5" customWidth="1"/>
    <col min="15" max="15" width="21.5" style="18" customWidth="1"/>
    <col min="16" max="16" width="24.6640625" style="20" customWidth="1"/>
    <col min="17" max="17" width="0.5" hidden="1" customWidth="1"/>
    <col min="18" max="18" width="10.6640625" customWidth="1"/>
    <col min="19" max="19" width="7.5" customWidth="1"/>
  </cols>
  <sheetData>
    <row r="1" spans="1:18" ht="18.75" x14ac:dyDescent="0.2">
      <c r="A1" s="80" t="s">
        <v>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15.75" x14ac:dyDescent="0.2">
      <c r="A2" s="81" t="s">
        <v>50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3"/>
    </row>
    <row r="3" spans="1:18" ht="42.6" customHeight="1" x14ac:dyDescent="0.2">
      <c r="A3" s="81" t="s">
        <v>38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.75" x14ac:dyDescent="0.2">
      <c r="A4" s="81" t="s">
        <v>34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</row>
    <row r="5" spans="1:18" ht="35.25" customHeight="1" x14ac:dyDescent="0.2">
      <c r="A5" s="81" t="s">
        <v>49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5.75" x14ac:dyDescent="0.2">
      <c r="A6" s="81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s="11" customFormat="1" ht="57" customHeight="1" x14ac:dyDescent="0.2">
      <c r="A7" s="82" t="s">
        <v>33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</row>
    <row r="8" spans="1:18" ht="86.25" customHeight="1" x14ac:dyDescent="0.2">
      <c r="A8" s="90" t="s">
        <v>2</v>
      </c>
      <c r="B8" s="86" t="s">
        <v>3</v>
      </c>
      <c r="C8" s="86" t="s">
        <v>4</v>
      </c>
      <c r="D8" s="87" t="s">
        <v>17</v>
      </c>
      <c r="E8" s="86" t="s">
        <v>11</v>
      </c>
      <c r="F8" s="90" t="s">
        <v>5</v>
      </c>
      <c r="G8" s="77" t="s">
        <v>26</v>
      </c>
      <c r="H8" s="78"/>
      <c r="I8" s="78"/>
      <c r="J8" s="78"/>
      <c r="K8" s="78"/>
      <c r="L8" s="78"/>
      <c r="M8" s="78"/>
      <c r="N8" s="78"/>
      <c r="O8" s="79"/>
      <c r="P8" s="83" t="s">
        <v>28</v>
      </c>
      <c r="Q8" s="83" t="s">
        <v>29</v>
      </c>
      <c r="R8" s="22"/>
    </row>
    <row r="9" spans="1:18" ht="22.15" customHeight="1" x14ac:dyDescent="0.2">
      <c r="A9" s="90"/>
      <c r="B9" s="86"/>
      <c r="C9" s="86"/>
      <c r="D9" s="88"/>
      <c r="E9" s="86"/>
      <c r="F9" s="90"/>
      <c r="G9" s="93" t="s">
        <v>6</v>
      </c>
      <c r="H9" s="93"/>
      <c r="I9" s="93"/>
      <c r="J9" s="86" t="s">
        <v>15</v>
      </c>
      <c r="K9" s="87"/>
      <c r="L9" s="86" t="s">
        <v>7</v>
      </c>
      <c r="M9" s="87" t="s">
        <v>18</v>
      </c>
      <c r="N9" s="86" t="s">
        <v>27</v>
      </c>
      <c r="O9" s="86" t="s">
        <v>19</v>
      </c>
      <c r="P9" s="91"/>
      <c r="Q9" s="84"/>
      <c r="R9" s="2"/>
    </row>
    <row r="10" spans="1:18" ht="78.75" customHeight="1" x14ac:dyDescent="0.2">
      <c r="A10" s="90"/>
      <c r="B10" s="86"/>
      <c r="C10" s="86"/>
      <c r="D10" s="88"/>
      <c r="E10" s="86"/>
      <c r="F10" s="90"/>
      <c r="G10" s="26" t="s">
        <v>47</v>
      </c>
      <c r="H10" s="26" t="s">
        <v>46</v>
      </c>
      <c r="I10" s="26" t="s">
        <v>48</v>
      </c>
      <c r="J10" s="86"/>
      <c r="K10" s="88"/>
      <c r="L10" s="86"/>
      <c r="M10" s="88"/>
      <c r="N10" s="86"/>
      <c r="O10" s="86"/>
      <c r="P10" s="91"/>
      <c r="Q10" s="84"/>
      <c r="R10" s="1"/>
    </row>
    <row r="11" spans="1:18" ht="36.75" customHeight="1" x14ac:dyDescent="0.2">
      <c r="A11" s="90"/>
      <c r="B11" s="86"/>
      <c r="C11" s="86"/>
      <c r="D11" s="89"/>
      <c r="E11" s="86"/>
      <c r="F11" s="90"/>
      <c r="G11" s="4" t="s">
        <v>8</v>
      </c>
      <c r="H11" s="4" t="s">
        <v>8</v>
      </c>
      <c r="I11" s="4" t="s">
        <v>8</v>
      </c>
      <c r="J11" s="86"/>
      <c r="K11" s="89"/>
      <c r="L11" s="86"/>
      <c r="M11" s="89"/>
      <c r="N11" s="86"/>
      <c r="O11" s="86"/>
      <c r="P11" s="92"/>
      <c r="Q11" s="85"/>
      <c r="R11" s="2"/>
    </row>
    <row r="12" spans="1:18" s="27" customFormat="1" ht="22.15" customHeight="1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11</v>
      </c>
      <c r="M12" s="9">
        <v>12</v>
      </c>
      <c r="N12" s="9">
        <v>13</v>
      </c>
      <c r="O12" s="9">
        <v>14</v>
      </c>
      <c r="P12" s="9">
        <v>15</v>
      </c>
      <c r="Q12" s="9">
        <v>16</v>
      </c>
      <c r="R12" s="2"/>
    </row>
    <row r="13" spans="1:18" s="27" customFormat="1" ht="15.75" x14ac:dyDescent="0.2">
      <c r="A13" s="23">
        <v>1</v>
      </c>
      <c r="B13" s="32" t="s">
        <v>39</v>
      </c>
      <c r="C13" s="32" t="s">
        <v>39</v>
      </c>
      <c r="D13" s="28"/>
      <c r="E13" s="14" t="s">
        <v>41</v>
      </c>
      <c r="F13" s="17">
        <v>60</v>
      </c>
      <c r="G13" s="25">
        <v>155</v>
      </c>
      <c r="H13" s="15">
        <v>175</v>
      </c>
      <c r="I13" s="16">
        <v>200</v>
      </c>
      <c r="J13" s="6">
        <f>K13/L13*100</f>
        <v>12.76</v>
      </c>
      <c r="K13" s="12">
        <f>SQRT(((SUM((POWER(G13-L13,2)),(POWER(H13-L13,2)),(POWER(I13-L13,2)))/(COLUMNS(G13:I13)-1))))</f>
        <v>22.55</v>
      </c>
      <c r="L13" s="5">
        <f>AVERAGE(G13:I13)</f>
        <v>176.67</v>
      </c>
      <c r="M13" s="5">
        <v>13600</v>
      </c>
      <c r="N13" s="58">
        <v>10600.2</v>
      </c>
      <c r="O13" s="31"/>
      <c r="P13" s="21"/>
      <c r="Q13" s="21"/>
      <c r="R13" s="24"/>
    </row>
    <row r="14" spans="1:18" s="27" customFormat="1" ht="15.75" x14ac:dyDescent="0.2">
      <c r="A14" s="13">
        <v>2</v>
      </c>
      <c r="B14" s="32" t="s">
        <v>40</v>
      </c>
      <c r="C14" s="32" t="s">
        <v>40</v>
      </c>
      <c r="D14" s="28" t="s">
        <v>31</v>
      </c>
      <c r="E14" s="14" t="s">
        <v>36</v>
      </c>
      <c r="F14" s="17">
        <v>5</v>
      </c>
      <c r="G14" s="25">
        <v>130</v>
      </c>
      <c r="H14" s="15">
        <v>130</v>
      </c>
      <c r="I14" s="16">
        <v>155</v>
      </c>
      <c r="J14" s="6">
        <f t="shared" ref="J14:J15" si="0">K14/L14*100</f>
        <v>10.43</v>
      </c>
      <c r="K14" s="12">
        <f t="shared" ref="K14:K15" si="1">SQRT(((SUM((POWER(G14-L14,2)),(POWER(H14-L14,2)),(POWER(I14-L14,2)))/(COLUMNS(G14:I14)-1))))</f>
        <v>14.43</v>
      </c>
      <c r="L14" s="5">
        <f t="shared" ref="L14:L15" si="2">AVERAGE(G14:I14)</f>
        <v>138.33000000000001</v>
      </c>
      <c r="M14" s="5">
        <v>13600</v>
      </c>
      <c r="N14" s="58">
        <v>691.65</v>
      </c>
      <c r="O14" s="31"/>
      <c r="P14" s="21"/>
      <c r="Q14" s="21"/>
      <c r="R14" s="24"/>
    </row>
    <row r="15" spans="1:18" s="27" customFormat="1" ht="15.75" x14ac:dyDescent="0.2">
      <c r="A15" s="13">
        <v>3</v>
      </c>
      <c r="B15" s="32" t="s">
        <v>40</v>
      </c>
      <c r="C15" s="32" t="s">
        <v>40</v>
      </c>
      <c r="D15" s="28" t="s">
        <v>32</v>
      </c>
      <c r="E15" s="14" t="s">
        <v>35</v>
      </c>
      <c r="F15" s="17">
        <v>20</v>
      </c>
      <c r="G15" s="25">
        <v>270</v>
      </c>
      <c r="H15" s="15">
        <v>350</v>
      </c>
      <c r="I15" s="16">
        <v>400</v>
      </c>
      <c r="J15" s="6">
        <f t="shared" si="0"/>
        <v>19.29</v>
      </c>
      <c r="K15" s="12">
        <f t="shared" si="1"/>
        <v>65.569999999999993</v>
      </c>
      <c r="L15" s="5">
        <f t="shared" si="2"/>
        <v>340</v>
      </c>
      <c r="M15" s="5">
        <v>13600</v>
      </c>
      <c r="N15" s="58">
        <f t="shared" ref="N15" si="3">((F15/3)*(SUM(G15:I15)))</f>
        <v>6800</v>
      </c>
      <c r="O15" s="31"/>
      <c r="P15" s="21"/>
      <c r="Q15" s="21"/>
      <c r="R15" s="24"/>
    </row>
    <row r="16" spans="1:18" s="53" customFormat="1" ht="14.25" customHeight="1" x14ac:dyDescent="0.2">
      <c r="A16" s="54"/>
      <c r="B16" s="55"/>
      <c r="C16" s="69" t="s">
        <v>30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59">
        <f>SUM(N13:N15)</f>
        <v>18091.849999999999</v>
      </c>
      <c r="O16" s="56"/>
      <c r="P16" s="57"/>
      <c r="Q16" s="49"/>
      <c r="R16" s="24"/>
    </row>
    <row r="17" spans="1:30" s="11" customFormat="1" ht="46.5" hidden="1" customHeight="1" thickBot="1" x14ac:dyDescent="0.25">
      <c r="A17" s="29" t="s">
        <v>20</v>
      </c>
      <c r="B17" s="30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51"/>
      <c r="P17" s="50"/>
      <c r="Q17" s="49"/>
      <c r="R17" s="24"/>
    </row>
    <row r="18" spans="1:30" ht="104.25" customHeight="1" x14ac:dyDescent="0.2">
      <c r="A18" s="63" t="s">
        <v>14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5"/>
      <c r="P18" s="65"/>
      <c r="Q18" s="64"/>
    </row>
    <row r="19" spans="1:30" ht="33" customHeight="1" x14ac:dyDescent="0.2">
      <c r="A19" s="66" t="s">
        <v>9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</row>
    <row r="20" spans="1:30" ht="24" customHeight="1" x14ac:dyDescent="0.2">
      <c r="A20" s="8"/>
      <c r="B20" s="8"/>
      <c r="C20" s="67" t="s">
        <v>10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spans="1:30" ht="18.75" x14ac:dyDescent="0.2">
      <c r="Q21" s="7"/>
    </row>
    <row r="22" spans="1:30" x14ac:dyDescent="0.2">
      <c r="B22" s="19" t="s">
        <v>13</v>
      </c>
    </row>
    <row r="23" spans="1:30" ht="79.900000000000006" customHeight="1" x14ac:dyDescent="0.2">
      <c r="A23" s="66" t="s">
        <v>16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</row>
    <row r="24" spans="1:30" ht="119.25" customHeight="1" x14ac:dyDescent="0.2">
      <c r="A24" s="61" t="s">
        <v>12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</row>
    <row r="25" spans="1:30" s="34" customFormat="1" ht="69" customHeight="1" x14ac:dyDescent="0.2">
      <c r="A25" s="68" t="s">
        <v>25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R25" s="35"/>
      <c r="S25" s="36"/>
      <c r="T25" s="36"/>
      <c r="U25" s="37"/>
      <c r="V25" s="36"/>
      <c r="W25" s="36"/>
      <c r="X25" s="36"/>
      <c r="Y25" s="36"/>
      <c r="Z25" s="36"/>
      <c r="AA25" s="36"/>
      <c r="AB25" s="36"/>
      <c r="AC25" s="36"/>
      <c r="AD25" s="36"/>
    </row>
    <row r="26" spans="1:30" s="33" customFormat="1" ht="23.25" customHeight="1" x14ac:dyDescent="0.2">
      <c r="A26" s="70" t="s">
        <v>21</v>
      </c>
      <c r="B26" s="71"/>
      <c r="C26" s="71"/>
      <c r="D26" s="71"/>
      <c r="E26" s="71"/>
      <c r="F26" s="71"/>
      <c r="G26" s="71"/>
      <c r="H26" s="72"/>
    </row>
    <row r="27" spans="1:30" s="33" customFormat="1" ht="81" customHeight="1" x14ac:dyDescent="0.2">
      <c r="A27" s="38" t="s">
        <v>2</v>
      </c>
      <c r="B27" s="39" t="s">
        <v>3</v>
      </c>
      <c r="C27" s="39" t="s">
        <v>4</v>
      </c>
      <c r="D27" s="39" t="s">
        <v>17</v>
      </c>
      <c r="E27" s="39" t="s">
        <v>11</v>
      </c>
      <c r="F27" s="38" t="s">
        <v>5</v>
      </c>
      <c r="G27" s="40" t="s">
        <v>47</v>
      </c>
      <c r="H27" s="39" t="s">
        <v>22</v>
      </c>
    </row>
    <row r="28" spans="1:30" s="33" customFormat="1" ht="22.5" customHeight="1" x14ac:dyDescent="0.2">
      <c r="A28" s="38">
        <v>1</v>
      </c>
      <c r="B28" s="38">
        <v>2</v>
      </c>
      <c r="C28" s="38">
        <v>3</v>
      </c>
      <c r="D28" s="38"/>
      <c r="E28" s="38">
        <v>4</v>
      </c>
      <c r="F28" s="38">
        <v>5</v>
      </c>
      <c r="G28" s="38">
        <v>6</v>
      </c>
      <c r="H28" s="38">
        <v>7</v>
      </c>
    </row>
    <row r="29" spans="1:30" s="33" customFormat="1" ht="53.25" customHeight="1" x14ac:dyDescent="0.2">
      <c r="A29" s="41">
        <v>1</v>
      </c>
      <c r="B29" s="52" t="s">
        <v>42</v>
      </c>
      <c r="C29" s="52" t="s">
        <v>39</v>
      </c>
      <c r="D29" s="42"/>
      <c r="E29" s="43" t="s">
        <v>44</v>
      </c>
      <c r="F29" s="17">
        <v>60</v>
      </c>
      <c r="G29" s="15">
        <v>155</v>
      </c>
      <c r="H29" s="44">
        <f t="shared" ref="H29:H31" si="4">F29*G29</f>
        <v>9300</v>
      </c>
      <c r="I29" s="45"/>
      <c r="J29" s="45"/>
    </row>
    <row r="30" spans="1:30" s="33" customFormat="1" ht="53.25" customHeight="1" x14ac:dyDescent="0.2">
      <c r="A30" s="41">
        <v>2</v>
      </c>
      <c r="B30" s="52" t="s">
        <v>43</v>
      </c>
      <c r="C30" s="52" t="s">
        <v>40</v>
      </c>
      <c r="D30" s="42" t="s">
        <v>31</v>
      </c>
      <c r="E30" s="43" t="s">
        <v>37</v>
      </c>
      <c r="F30" s="17">
        <v>5</v>
      </c>
      <c r="G30" s="15">
        <v>130</v>
      </c>
      <c r="H30" s="44">
        <f t="shared" si="4"/>
        <v>650</v>
      </c>
      <c r="I30" s="45"/>
      <c r="J30" s="45"/>
    </row>
    <row r="31" spans="1:30" s="33" customFormat="1" ht="53.25" customHeight="1" x14ac:dyDescent="0.2">
      <c r="A31" s="41">
        <v>3</v>
      </c>
      <c r="B31" s="52" t="s">
        <v>43</v>
      </c>
      <c r="C31" s="52" t="s">
        <v>40</v>
      </c>
      <c r="D31" s="42" t="s">
        <v>32</v>
      </c>
      <c r="E31" s="43" t="s">
        <v>37</v>
      </c>
      <c r="F31" s="17">
        <v>20</v>
      </c>
      <c r="G31" s="15">
        <v>270</v>
      </c>
      <c r="H31" s="44">
        <f t="shared" si="4"/>
        <v>5400</v>
      </c>
      <c r="I31" s="45"/>
      <c r="J31" s="45"/>
    </row>
    <row r="32" spans="1:30" s="33" customFormat="1" ht="30" customHeight="1" x14ac:dyDescent="0.2">
      <c r="A32" s="73" t="s">
        <v>23</v>
      </c>
      <c r="B32" s="74"/>
      <c r="C32" s="74"/>
      <c r="D32" s="74"/>
      <c r="E32" s="74"/>
      <c r="F32" s="74"/>
      <c r="G32" s="75"/>
      <c r="H32" s="46">
        <f>SUM(H29:H31)</f>
        <v>15350</v>
      </c>
      <c r="I32" s="45"/>
      <c r="J32" s="45"/>
    </row>
    <row r="33" spans="1:24" s="33" customFormat="1" ht="63" customHeight="1" x14ac:dyDescent="0.2">
      <c r="B33" s="60" t="s">
        <v>45</v>
      </c>
      <c r="C33" s="60"/>
      <c r="D33" s="60"/>
      <c r="E33" s="60"/>
      <c r="F33" s="60"/>
      <c r="G33" s="60"/>
      <c r="H33" s="60"/>
      <c r="I33" s="60"/>
      <c r="J33" s="60"/>
      <c r="K33" s="60"/>
      <c r="V33" s="45"/>
      <c r="W33" s="45"/>
      <c r="X33" s="45"/>
    </row>
    <row r="34" spans="1:24" s="47" customFormat="1" ht="36" customHeight="1" x14ac:dyDescent="0.2">
      <c r="A34" s="47" t="s">
        <v>24</v>
      </c>
      <c r="V34" s="48"/>
    </row>
  </sheetData>
  <mergeCells count="34">
    <mergeCell ref="A7:R7"/>
    <mergeCell ref="Q8:Q11"/>
    <mergeCell ref="L9:L11"/>
    <mergeCell ref="N9:N11"/>
    <mergeCell ref="D8:D11"/>
    <mergeCell ref="M9:M11"/>
    <mergeCell ref="A8:A11"/>
    <mergeCell ref="B8:B11"/>
    <mergeCell ref="O9:O11"/>
    <mergeCell ref="P8:P11"/>
    <mergeCell ref="K9:K11"/>
    <mergeCell ref="G9:I9"/>
    <mergeCell ref="J9:J11"/>
    <mergeCell ref="F8:F11"/>
    <mergeCell ref="C8:C11"/>
    <mergeCell ref="E8:E11"/>
    <mergeCell ref="A1:R1"/>
    <mergeCell ref="A2:Q2"/>
    <mergeCell ref="A3:R3"/>
    <mergeCell ref="A4:R4"/>
    <mergeCell ref="A6:R6"/>
    <mergeCell ref="A5:R5"/>
    <mergeCell ref="C16:M16"/>
    <mergeCell ref="A26:H26"/>
    <mergeCell ref="A32:G32"/>
    <mergeCell ref="C17:N17"/>
    <mergeCell ref="G8:O8"/>
    <mergeCell ref="B33:K33"/>
    <mergeCell ref="A24:Q24"/>
    <mergeCell ref="A18:Q18"/>
    <mergeCell ref="A19:Q19"/>
    <mergeCell ref="C20:Q20"/>
    <mergeCell ref="A23:Q23"/>
    <mergeCell ref="A25:O25"/>
  </mergeCells>
  <phoneticPr fontId="5" type="noConversion"/>
  <pageMargins left="0.7" right="0.7" top="0.75" bottom="0.75" header="0.3" footer="0.3"/>
  <pageSetup paperSize="9" scale="4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user</cp:lastModifiedBy>
  <cp:lastPrinted>2026-07-24T00:14:13Z</cp:lastPrinted>
  <dcterms:created xsi:type="dcterms:W3CDTF">2024-01-24T12:06:19Z</dcterms:created>
  <dcterms:modified xsi:type="dcterms:W3CDTF">2026-07-24T00:14:15Z</dcterms:modified>
</cp:coreProperties>
</file>