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Лист1!$A$1:$N$22</definedName>
  </definedNames>
  <calcPr calcId="145621"/>
</workbook>
</file>

<file path=xl/calcChain.xml><?xml version="1.0" encoding="utf-8"?>
<calcChain xmlns="http://schemas.openxmlformats.org/spreadsheetml/2006/main">
  <c r="F13" i="1" l="1"/>
  <c r="G13" i="1"/>
  <c r="E13" i="1"/>
  <c r="K5" i="1" l="1"/>
  <c r="L5" i="1" s="1"/>
  <c r="M5" i="1" s="1"/>
  <c r="N5" i="1" s="1"/>
  <c r="K6" i="1"/>
  <c r="L6" i="1" s="1"/>
  <c r="M6" i="1" s="1"/>
  <c r="N6" i="1" s="1"/>
  <c r="K7" i="1"/>
  <c r="L7" i="1" s="1"/>
  <c r="M7" i="1" s="1"/>
  <c r="N7" i="1" s="1"/>
  <c r="K8" i="1"/>
  <c r="L8" i="1" s="1"/>
  <c r="M8" i="1" s="1"/>
  <c r="N8" i="1" s="1"/>
  <c r="K9" i="1"/>
  <c r="L9" i="1" s="1"/>
  <c r="M9" i="1" s="1"/>
  <c r="N9" i="1" s="1"/>
  <c r="K10" i="1"/>
  <c r="L10" i="1" s="1"/>
  <c r="M10" i="1" s="1"/>
  <c r="N10" i="1" s="1"/>
  <c r="K11" i="1"/>
  <c r="L11" i="1" s="1"/>
  <c r="M11" i="1" s="1"/>
  <c r="N11" i="1" s="1"/>
  <c r="K12" i="1"/>
  <c r="L12" i="1" s="1"/>
  <c r="M12" i="1" s="1"/>
  <c r="N12" i="1" s="1"/>
  <c r="H5" i="1"/>
  <c r="I5" i="1" s="1"/>
  <c r="J5" i="1" s="1"/>
  <c r="H6" i="1"/>
  <c r="I6" i="1" s="1"/>
  <c r="J6" i="1" s="1"/>
  <c r="H7" i="1"/>
  <c r="I7" i="1" s="1"/>
  <c r="J7" i="1" s="1"/>
  <c r="H8" i="1"/>
  <c r="I8" i="1" s="1"/>
  <c r="J8" i="1" s="1"/>
  <c r="H9" i="1"/>
  <c r="I9" i="1" s="1"/>
  <c r="J9" i="1" s="1"/>
  <c r="H10" i="1"/>
  <c r="I10" i="1" s="1"/>
  <c r="J10" i="1" s="1"/>
  <c r="H11" i="1"/>
  <c r="I11" i="1" s="1"/>
  <c r="J11" i="1" s="1"/>
  <c r="H12" i="1"/>
  <c r="I12" i="1" s="1"/>
  <c r="J12" i="1" s="1"/>
  <c r="K4" i="1" l="1"/>
  <c r="L4" i="1" s="1"/>
  <c r="M4" i="1" s="1"/>
  <c r="N4" i="1" s="1"/>
  <c r="N13" i="1" s="1"/>
  <c r="H4" i="1"/>
  <c r="I4" i="1" s="1"/>
  <c r="J4" i="1" s="1"/>
</calcChain>
</file>

<file path=xl/sharedStrings.xml><?xml version="1.0" encoding="utf-8"?>
<sst xmlns="http://schemas.openxmlformats.org/spreadsheetml/2006/main" count="46" uniqueCount="37">
  <si>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</si>
  <si>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</si>
  <si>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</si>
  <si>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</si>
  <si>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</si>
  <si>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</si>
  <si>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</si>
  <si>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</si>
  <si>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(вверх) до сотых долей после запятой (руб.)</t>
  </si>
  <si>
    <t>Итого: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</si>
  <si>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</si>
  <si>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</si>
  <si>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</si>
  <si>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</si>
  <si>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</si>
  <si>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</si>
  <si>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>Расчет Н(М)ЦК произвел:</t>
  </si>
  <si>
    <t>Согласовано:</t>
  </si>
  <si>
    <t xml:space="preserve">Поставщик №2 </t>
  </si>
  <si>
    <t xml:space="preserve">Поставщик №3 </t>
  </si>
  <si>
    <t xml:space="preserve">Поставщик №1  </t>
  </si>
  <si>
    <t>Инспектор ОМС, МТ и ИО</t>
  </si>
  <si>
    <t>Е.А. Морозова</t>
  </si>
  <si>
    <t>Обоснование начальной (максимальной) цены контракта</t>
  </si>
  <si>
    <t>шт</t>
  </si>
  <si>
    <t>Салфетка для инъекций спиртовая (не менее 12,5см * 11,0 см)</t>
  </si>
  <si>
    <t>Салфетка для стимуляции дыхания с раствором аммиака</t>
  </si>
  <si>
    <t>Роторасширитель винтовой одноразовый</t>
  </si>
  <si>
    <t>Простыня стерильная (не менее 40см*60см)</t>
  </si>
  <si>
    <t>Простыня стерильная (не менее 70см*140см)</t>
  </si>
  <si>
    <t>Трубка эндотрахиальная СН 7</t>
  </si>
  <si>
    <t>Трубка эндотрахиальная СН 7,5</t>
  </si>
  <si>
    <t>Трубка эндотрахиальная СН 8</t>
  </si>
  <si>
    <t>Бинт марлевый нестерильный 5м*5см</t>
  </si>
  <si>
    <r>
      <t xml:space="preserve"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 </t>
    </r>
    <r>
      <rPr>
        <b/>
        <i/>
        <sz val="11"/>
        <color theme="1"/>
        <rFont val="Times New Roman"/>
        <family val="1"/>
        <charset val="204"/>
      </rPr>
      <t>10 200,00</t>
    </r>
    <r>
      <rPr>
        <sz val="11"/>
        <color theme="1"/>
        <rFont val="Times New Roman"/>
        <family val="1"/>
        <charset val="204"/>
      </rPr>
      <t xml:space="preserve"> 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</si>
  <si>
    <t>Зам. главного бухгалтера</t>
  </si>
  <si>
    <t>Е.В. Азарова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</si>
</sst>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64" fontId="9" fillId="0" borderId="2" xfId="1" applyFont="1" applyBorder="1" applyAlignment="1">
      <alignment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9" fillId="0" borderId="0" xfId="1" applyFont="1" applyBorder="1" applyAlignment="1">
      <alignment vertical="center" wrapText="1"/>
    </xf>
    <xf numFmtId="166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4" fontId="3" fillId="0" borderId="0" xfId="1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left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/>
    <xf numFmtId="0" fontId="10" fillId="0" borderId="0" xfId="0" applyFont="1" applyBorder="1" applyAlignment="1" applyProtection="1">
      <alignment wrapText="1"/>
      <protection locked="0"/>
    </xf>
    <xf numFmtId="166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/>
    <xf numFmtId="0" fontId="10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1" xfId="0" applyFont="1" applyBorder="1"/>
    <xf numFmtId="0" fontId="10" fillId="0" borderId="0" xfId="0" applyFont="1" applyAlignment="1">
      <alignment horizontal="center"/>
    </xf>
    <xf numFmtId="166" fontId="10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10" fillId="0" borderId="1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4" fontId="11" fillId="0" borderId="2" xfId="1" applyFont="1" applyBorder="1" applyAlignment="1">
      <alignment horizontal="center" vertical="center" wrapText="1"/>
    </xf>
    <xf numFmtId="164" fontId="11" fillId="0" borderId="2" xfId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4" fontId="8" fillId="0" borderId="8" xfId="1" applyFont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 applyProtection="1">
      <alignment horizontal="left" wrapText="1"/>
      <protection locked="0"/>
    </xf>
    <xf numFmtId="0" fontId="3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5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72550" y="22288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943850" y="22002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257175</xdr:colOff>
      <xdr:row>2</xdr:row>
      <xdr:rowOff>1323975</xdr:rowOff>
    </xdr:from>
    <xdr:to>
      <xdr:col>10</xdr:col>
      <xdr:colOff>1743075</xdr:colOff>
      <xdr:row>2</xdr:row>
      <xdr:rowOff>1590675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67950" y="2733675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466725</xdr:colOff>
      <xdr:row>2</xdr:row>
      <xdr:rowOff>1114425</xdr:rowOff>
    </xdr:from>
    <xdr:to>
      <xdr:col>10</xdr:col>
      <xdr:colOff>619125</xdr:colOff>
      <xdr:row>2</xdr:row>
      <xdr:rowOff>1343025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477500" y="2524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Normal="100" zoomScaleSheetLayoutView="100" workbookViewId="0">
      <selection activeCell="G25" sqref="G25"/>
    </sheetView>
  </sheetViews>
  <sheetFormatPr defaultRowHeight="15" x14ac:dyDescent="0.25"/>
  <cols>
    <col min="1" max="1" width="5" customWidth="1"/>
    <col min="2" max="2" width="39.7109375" customWidth="1"/>
    <col min="3" max="3" width="7.28515625" customWidth="1"/>
    <col min="4" max="4" width="8" customWidth="1"/>
    <col min="5" max="5" width="12.140625" customWidth="1"/>
    <col min="6" max="6" width="11.85546875" customWidth="1"/>
    <col min="7" max="8" width="12.42578125" customWidth="1"/>
    <col min="9" max="9" width="14.5703125" customWidth="1"/>
    <col min="10" max="10" width="13.140625" customWidth="1"/>
    <col min="11" max="11" width="29.85546875" customWidth="1"/>
    <col min="12" max="12" width="12.5703125" customWidth="1"/>
    <col min="13" max="13" width="11.28515625" customWidth="1"/>
    <col min="14" max="14" width="17.140625" customWidth="1"/>
  </cols>
  <sheetData>
    <row r="1" spans="1:15" ht="24" customHeight="1" x14ac:dyDescent="0.25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5" ht="54.75" customHeight="1" x14ac:dyDescent="0.25">
      <c r="A2" s="61" t="s">
        <v>15</v>
      </c>
      <c r="B2" s="61" t="s">
        <v>0</v>
      </c>
      <c r="C2" s="62" t="s">
        <v>1</v>
      </c>
      <c r="D2" s="62" t="s">
        <v>2</v>
      </c>
      <c r="E2" s="55" t="s">
        <v>3</v>
      </c>
      <c r="F2" s="56"/>
      <c r="G2" s="57"/>
      <c r="H2" s="58" t="s">
        <v>11</v>
      </c>
      <c r="I2" s="58"/>
      <c r="J2" s="58"/>
      <c r="K2" s="55" t="s">
        <v>13</v>
      </c>
      <c r="L2" s="56"/>
      <c r="M2" s="56"/>
      <c r="N2" s="57"/>
      <c r="O2" s="1"/>
    </row>
    <row r="3" spans="1:15" ht="128.25" customHeight="1" x14ac:dyDescent="0.25">
      <c r="A3" s="62"/>
      <c r="B3" s="62"/>
      <c r="C3" s="63"/>
      <c r="D3" s="63"/>
      <c r="E3" s="34" t="s">
        <v>20</v>
      </c>
      <c r="F3" s="34" t="s">
        <v>18</v>
      </c>
      <c r="G3" s="34" t="s">
        <v>19</v>
      </c>
      <c r="H3" s="2" t="s">
        <v>4</v>
      </c>
      <c r="I3" s="2" t="s">
        <v>5</v>
      </c>
      <c r="J3" s="3" t="s">
        <v>6</v>
      </c>
      <c r="K3" s="4" t="s">
        <v>14</v>
      </c>
      <c r="L3" s="2" t="s">
        <v>7</v>
      </c>
      <c r="M3" s="2" t="s">
        <v>8</v>
      </c>
      <c r="N3" s="2" t="s">
        <v>12</v>
      </c>
      <c r="O3" s="1"/>
    </row>
    <row r="4" spans="1:15" ht="30" x14ac:dyDescent="0.25">
      <c r="A4" s="51">
        <v>1</v>
      </c>
      <c r="B4" s="50" t="s">
        <v>25</v>
      </c>
      <c r="C4" s="43" t="s">
        <v>24</v>
      </c>
      <c r="D4" s="44">
        <v>30</v>
      </c>
      <c r="E4" s="54">
        <v>3.5</v>
      </c>
      <c r="F4" s="54">
        <v>3.72</v>
      </c>
      <c r="G4" s="54">
        <v>4.03</v>
      </c>
      <c r="H4" s="45">
        <f t="shared" ref="H4:H12" si="0">AVERAGE(E4:G4)</f>
        <v>3.75</v>
      </c>
      <c r="I4" s="46">
        <f t="shared" ref="I4:I12" si="1">SQRT(((SUM((POWER(H4-E4,2)),(POWER(H4-F4,2)),(POWER(H4-G4,2))))/(COLUMNS(E4:G4)-1)))</f>
        <v>0.26627053911388704</v>
      </c>
      <c r="J4" s="46">
        <f t="shared" ref="J4:J12" si="2">I4/H4*100</f>
        <v>7.1005477097036547</v>
      </c>
      <c r="K4" s="5">
        <f t="shared" ref="K4:K12" si="3">((D4/3)*(SUM(E4:G4)))</f>
        <v>112.5</v>
      </c>
      <c r="L4" s="5">
        <f t="shared" ref="L4:L12" si="4">K4/D4</f>
        <v>3.75</v>
      </c>
      <c r="M4" s="47">
        <f>ROUND(L4,2)</f>
        <v>3.75</v>
      </c>
      <c r="N4" s="5">
        <f t="shared" ref="N4:N12" si="5">M4*D4</f>
        <v>112.5</v>
      </c>
      <c r="O4" s="1"/>
    </row>
    <row r="5" spans="1:15" ht="30" x14ac:dyDescent="0.25">
      <c r="A5" s="51">
        <v>2</v>
      </c>
      <c r="B5" s="50" t="s">
        <v>26</v>
      </c>
      <c r="C5" s="43" t="s">
        <v>24</v>
      </c>
      <c r="D5" s="44">
        <v>30</v>
      </c>
      <c r="E5" s="54">
        <v>8</v>
      </c>
      <c r="F5" s="54">
        <v>8.64</v>
      </c>
      <c r="G5" s="54">
        <v>9.27</v>
      </c>
      <c r="H5" s="45">
        <f t="shared" si="0"/>
        <v>8.6366666666666667</v>
      </c>
      <c r="I5" s="46">
        <f t="shared" si="1"/>
        <v>0.63500656164588809</v>
      </c>
      <c r="J5" s="46">
        <f t="shared" si="2"/>
        <v>7.3524495752129075</v>
      </c>
      <c r="K5" s="5">
        <f t="shared" si="3"/>
        <v>259.10000000000002</v>
      </c>
      <c r="L5" s="5">
        <f t="shared" si="4"/>
        <v>8.6366666666666667</v>
      </c>
      <c r="M5" s="47">
        <f t="shared" ref="M5:M12" si="6">ROUND(L5,2)</f>
        <v>8.64</v>
      </c>
      <c r="N5" s="5">
        <f t="shared" si="5"/>
        <v>259.20000000000005</v>
      </c>
      <c r="O5" s="1"/>
    </row>
    <row r="6" spans="1:15" x14ac:dyDescent="0.25">
      <c r="A6" s="51">
        <v>3</v>
      </c>
      <c r="B6" s="50" t="s">
        <v>27</v>
      </c>
      <c r="C6" s="43" t="s">
        <v>24</v>
      </c>
      <c r="D6" s="44">
        <v>13</v>
      </c>
      <c r="E6" s="54">
        <v>375</v>
      </c>
      <c r="F6" s="54">
        <v>408.75</v>
      </c>
      <c r="G6" s="54">
        <v>446.25</v>
      </c>
      <c r="H6" s="45">
        <f t="shared" si="0"/>
        <v>410</v>
      </c>
      <c r="I6" s="46">
        <f t="shared" si="1"/>
        <v>35.641443573458133</v>
      </c>
      <c r="J6" s="46">
        <f t="shared" si="2"/>
        <v>8.6930350179166194</v>
      </c>
      <c r="K6" s="5">
        <f t="shared" si="3"/>
        <v>5330</v>
      </c>
      <c r="L6" s="5">
        <f t="shared" si="4"/>
        <v>410</v>
      </c>
      <c r="M6" s="47">
        <f t="shared" si="6"/>
        <v>410</v>
      </c>
      <c r="N6" s="5">
        <f t="shared" si="5"/>
        <v>5330</v>
      </c>
      <c r="O6" s="1"/>
    </row>
    <row r="7" spans="1:15" ht="30" x14ac:dyDescent="0.25">
      <c r="A7" s="51">
        <v>4</v>
      </c>
      <c r="B7" s="50" t="s">
        <v>28</v>
      </c>
      <c r="C7" s="43" t="s">
        <v>24</v>
      </c>
      <c r="D7" s="44">
        <v>15</v>
      </c>
      <c r="E7" s="54">
        <v>25</v>
      </c>
      <c r="F7" s="54">
        <v>29.8</v>
      </c>
      <c r="G7" s="54">
        <v>32.200000000000003</v>
      </c>
      <c r="H7" s="45">
        <f t="shared" si="0"/>
        <v>29</v>
      </c>
      <c r="I7" s="46">
        <f t="shared" si="1"/>
        <v>3.6660605559646733</v>
      </c>
      <c r="J7" s="46">
        <f t="shared" si="2"/>
        <v>12.641588124016115</v>
      </c>
      <c r="K7" s="5">
        <f t="shared" si="3"/>
        <v>435</v>
      </c>
      <c r="L7" s="5">
        <f t="shared" si="4"/>
        <v>29</v>
      </c>
      <c r="M7" s="47">
        <f t="shared" si="6"/>
        <v>29</v>
      </c>
      <c r="N7" s="5">
        <f t="shared" si="5"/>
        <v>435</v>
      </c>
      <c r="O7" s="1"/>
    </row>
    <row r="8" spans="1:15" ht="30" x14ac:dyDescent="0.25">
      <c r="A8" s="51">
        <v>5</v>
      </c>
      <c r="B8" s="50" t="s">
        <v>29</v>
      </c>
      <c r="C8" s="43" t="s">
        <v>24</v>
      </c>
      <c r="D8" s="44">
        <v>15</v>
      </c>
      <c r="E8" s="54">
        <v>35</v>
      </c>
      <c r="F8" s="54">
        <v>37.81</v>
      </c>
      <c r="G8" s="54">
        <v>40.6</v>
      </c>
      <c r="H8" s="45">
        <f t="shared" si="0"/>
        <v>37.803333333333335</v>
      </c>
      <c r="I8" s="46">
        <f t="shared" si="1"/>
        <v>2.8000059523746264</v>
      </c>
      <c r="J8" s="46">
        <f t="shared" si="2"/>
        <v>7.4067700001092307</v>
      </c>
      <c r="K8" s="5">
        <f t="shared" si="3"/>
        <v>567.04999999999995</v>
      </c>
      <c r="L8" s="5">
        <f t="shared" si="4"/>
        <v>37.803333333333327</v>
      </c>
      <c r="M8" s="47">
        <f t="shared" si="6"/>
        <v>37.799999999999997</v>
      </c>
      <c r="N8" s="5">
        <f t="shared" si="5"/>
        <v>567</v>
      </c>
      <c r="O8" s="1"/>
    </row>
    <row r="9" spans="1:15" x14ac:dyDescent="0.25">
      <c r="A9" s="51">
        <v>6</v>
      </c>
      <c r="B9" s="50" t="s">
        <v>30</v>
      </c>
      <c r="C9" s="43" t="s">
        <v>24</v>
      </c>
      <c r="D9" s="44">
        <v>20</v>
      </c>
      <c r="E9" s="54">
        <v>61.5</v>
      </c>
      <c r="F9" s="54">
        <v>67.040000000000006</v>
      </c>
      <c r="G9" s="54">
        <v>73.19</v>
      </c>
      <c r="H9" s="45">
        <f t="shared" si="0"/>
        <v>67.243333333333339</v>
      </c>
      <c r="I9" s="46">
        <f t="shared" si="1"/>
        <v>5.8476519504270525</v>
      </c>
      <c r="J9" s="46">
        <f t="shared" si="2"/>
        <v>8.696255317147255</v>
      </c>
      <c r="K9" s="5">
        <f t="shared" si="3"/>
        <v>1344.8666666666668</v>
      </c>
      <c r="L9" s="5">
        <f t="shared" si="4"/>
        <v>67.243333333333339</v>
      </c>
      <c r="M9" s="47">
        <f t="shared" si="6"/>
        <v>67.239999999999995</v>
      </c>
      <c r="N9" s="5">
        <f t="shared" si="5"/>
        <v>1344.8</v>
      </c>
      <c r="O9" s="1"/>
    </row>
    <row r="10" spans="1:15" x14ac:dyDescent="0.25">
      <c r="A10" s="51">
        <v>7</v>
      </c>
      <c r="B10" s="50" t="s">
        <v>31</v>
      </c>
      <c r="C10" s="43" t="s">
        <v>24</v>
      </c>
      <c r="D10" s="44">
        <v>20</v>
      </c>
      <c r="E10" s="54">
        <v>61.5</v>
      </c>
      <c r="F10" s="54">
        <v>67.040000000000006</v>
      </c>
      <c r="G10" s="54">
        <v>73.19</v>
      </c>
      <c r="H10" s="45">
        <f t="shared" si="0"/>
        <v>67.243333333333339</v>
      </c>
      <c r="I10" s="46">
        <f t="shared" si="1"/>
        <v>5.8476519504270525</v>
      </c>
      <c r="J10" s="46">
        <f t="shared" si="2"/>
        <v>8.696255317147255</v>
      </c>
      <c r="K10" s="5">
        <f t="shared" si="3"/>
        <v>1344.8666666666668</v>
      </c>
      <c r="L10" s="5">
        <f t="shared" si="4"/>
        <v>67.243333333333339</v>
      </c>
      <c r="M10" s="47">
        <f t="shared" si="6"/>
        <v>67.239999999999995</v>
      </c>
      <c r="N10" s="5">
        <f t="shared" si="5"/>
        <v>1344.8</v>
      </c>
      <c r="O10" s="1"/>
    </row>
    <row r="11" spans="1:15" x14ac:dyDescent="0.25">
      <c r="A11" s="51">
        <v>8</v>
      </c>
      <c r="B11" s="50" t="s">
        <v>32</v>
      </c>
      <c r="C11" s="43" t="s">
        <v>24</v>
      </c>
      <c r="D11" s="44">
        <v>20</v>
      </c>
      <c r="E11" s="54">
        <v>61.5</v>
      </c>
      <c r="F11" s="54">
        <v>67.040000000000006</v>
      </c>
      <c r="G11" s="54">
        <v>73.19</v>
      </c>
      <c r="H11" s="45">
        <f t="shared" si="0"/>
        <v>67.243333333333339</v>
      </c>
      <c r="I11" s="46">
        <f t="shared" si="1"/>
        <v>5.8476519504270525</v>
      </c>
      <c r="J11" s="46">
        <f t="shared" si="2"/>
        <v>8.696255317147255</v>
      </c>
      <c r="K11" s="5">
        <f t="shared" si="3"/>
        <v>1344.8666666666668</v>
      </c>
      <c r="L11" s="5">
        <f t="shared" si="4"/>
        <v>67.243333333333339</v>
      </c>
      <c r="M11" s="47">
        <f t="shared" si="6"/>
        <v>67.239999999999995</v>
      </c>
      <c r="N11" s="5">
        <f t="shared" si="5"/>
        <v>1344.8</v>
      </c>
      <c r="O11" s="1"/>
    </row>
    <row r="12" spans="1:15" x14ac:dyDescent="0.25">
      <c r="A12" s="51">
        <v>9</v>
      </c>
      <c r="B12" s="50" t="s">
        <v>33</v>
      </c>
      <c r="C12" s="43" t="s">
        <v>24</v>
      </c>
      <c r="D12" s="44">
        <v>13</v>
      </c>
      <c r="E12" s="54">
        <v>30</v>
      </c>
      <c r="F12" s="54">
        <v>31.02</v>
      </c>
      <c r="G12" s="54">
        <v>32.56</v>
      </c>
      <c r="H12" s="45">
        <f t="shared" si="0"/>
        <v>31.193333333333332</v>
      </c>
      <c r="I12" s="46">
        <f t="shared" si="1"/>
        <v>1.2887720253533348</v>
      </c>
      <c r="J12" s="46">
        <f t="shared" si="2"/>
        <v>4.1315623809147297</v>
      </c>
      <c r="K12" s="5">
        <f t="shared" si="3"/>
        <v>405.51333333333332</v>
      </c>
      <c r="L12" s="5">
        <f t="shared" si="4"/>
        <v>31.193333333333332</v>
      </c>
      <c r="M12" s="47">
        <f t="shared" si="6"/>
        <v>31.19</v>
      </c>
      <c r="N12" s="5">
        <f t="shared" si="5"/>
        <v>405.47</v>
      </c>
      <c r="O12" s="1"/>
    </row>
    <row r="13" spans="1:15" ht="22.5" customHeight="1" x14ac:dyDescent="0.25">
      <c r="A13" s="31"/>
      <c r="B13" s="32"/>
      <c r="C13" s="33"/>
      <c r="D13" s="52"/>
      <c r="E13" s="53">
        <f>$D$4*E4+$D$5*E5+$D$6*E6+$D$7*E7+$D$8*E8+$D$9*E9+$D$10*E10+$D$11*E11+$D$12*E12</f>
        <v>10200</v>
      </c>
      <c r="F13" s="53">
        <f t="shared" ref="F13:G13" si="7">$D$4*F4+$D$5*F5+$D$6*F6+$D$7*F7+$D$8*F8+$D$9*F9+$D$10*F10+$D$11*F11+$D$12*F12</f>
        <v>11124.360000000002</v>
      </c>
      <c r="G13" s="53">
        <f t="shared" si="7"/>
        <v>12106.929999999998</v>
      </c>
      <c r="H13" s="6"/>
      <c r="I13" s="7"/>
      <c r="J13" s="7"/>
      <c r="K13" s="8"/>
      <c r="L13" s="9"/>
      <c r="M13" s="10" t="s">
        <v>9</v>
      </c>
      <c r="N13" s="11">
        <f>SUM(N4:N12)</f>
        <v>11143.569999999998</v>
      </c>
      <c r="O13" s="1"/>
    </row>
    <row r="14" spans="1:15" ht="6" customHeight="1" x14ac:dyDescent="0.25">
      <c r="A14" s="66"/>
      <c r="B14" s="66"/>
      <c r="C14" s="66"/>
      <c r="D14" s="66"/>
      <c r="E14" s="66"/>
      <c r="F14" s="66"/>
      <c r="G14" s="66"/>
      <c r="H14" s="11"/>
      <c r="I14" s="10"/>
      <c r="J14" s="10"/>
      <c r="K14" s="10"/>
      <c r="L14" s="10"/>
      <c r="M14" s="12"/>
      <c r="N14" s="12"/>
      <c r="O14" s="12"/>
    </row>
    <row r="15" spans="1:15" s="12" customFormat="1" ht="79.5" customHeight="1" x14ac:dyDescent="0.25">
      <c r="A15" s="73" t="s">
        <v>34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49"/>
    </row>
    <row r="16" spans="1:15" s="12" customFormat="1" ht="6.75" customHeight="1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s="12" customFormat="1" ht="24.75" customHeight="1" x14ac:dyDescent="0.25">
      <c r="A17" s="69" t="s">
        <v>16</v>
      </c>
      <c r="B17" s="69"/>
      <c r="C17" s="35"/>
      <c r="D17" s="13" t="s">
        <v>21</v>
      </c>
      <c r="E17" s="13"/>
      <c r="F17" s="13"/>
      <c r="J17" s="1"/>
      <c r="K17" s="1"/>
      <c r="L17" s="1"/>
      <c r="M17" s="1"/>
      <c r="N17" s="1"/>
      <c r="O17" s="1"/>
    </row>
    <row r="18" spans="1:15" s="12" customFormat="1" ht="17.25" customHeight="1" x14ac:dyDescent="0.25">
      <c r="A18" s="35"/>
      <c r="B18" s="35"/>
      <c r="C18" s="35"/>
      <c r="D18" s="65" t="s">
        <v>10</v>
      </c>
      <c r="E18" s="65"/>
      <c r="F18" s="65"/>
      <c r="G18" s="36"/>
      <c r="H18" s="13" t="s">
        <v>22</v>
      </c>
      <c r="I18" s="1"/>
      <c r="J18" s="1"/>
      <c r="K18" s="1"/>
      <c r="L18" s="1"/>
      <c r="M18" s="1"/>
      <c r="N18" s="1"/>
      <c r="O18" s="1"/>
    </row>
    <row r="19" spans="1:15" s="12" customFormat="1" ht="15" customHeight="1" x14ac:dyDescent="0.25">
      <c r="A19" s="70"/>
      <c r="B19" s="70"/>
      <c r="C19" s="37"/>
      <c r="G19" s="38"/>
      <c r="H19" s="39"/>
      <c r="I19" s="15"/>
      <c r="J19" s="15"/>
      <c r="K19" s="15"/>
      <c r="L19" s="15"/>
      <c r="M19" s="15"/>
      <c r="N19" s="15"/>
      <c r="O19" s="15"/>
    </row>
    <row r="20" spans="1:15" s="1" customFormat="1" ht="15.75" customHeight="1" x14ac:dyDescent="0.25">
      <c r="A20" s="69" t="s">
        <v>17</v>
      </c>
      <c r="B20" s="69"/>
      <c r="D20" s="64" t="s">
        <v>35</v>
      </c>
      <c r="E20" s="64"/>
      <c r="F20" s="64"/>
      <c r="G20" s="13"/>
      <c r="H20" s="13"/>
      <c r="K20" s="40"/>
    </row>
    <row r="21" spans="1:15" s="15" customFormat="1" ht="18.75" customHeight="1" x14ac:dyDescent="0.25">
      <c r="A21" s="71"/>
      <c r="B21" s="72"/>
      <c r="C21" s="72"/>
      <c r="D21" s="65" t="s">
        <v>10</v>
      </c>
      <c r="E21" s="65"/>
      <c r="F21" s="65"/>
      <c r="G21" s="41"/>
      <c r="H21" s="42" t="s">
        <v>36</v>
      </c>
      <c r="I21" s="39"/>
    </row>
    <row r="22" spans="1:15" ht="4.5" customHeight="1" x14ac:dyDescent="0.25">
      <c r="A22" s="14"/>
      <c r="B22" s="14"/>
      <c r="C22" s="17"/>
      <c r="D22" s="17"/>
      <c r="E22" s="17"/>
      <c r="F22" s="16"/>
      <c r="G22" s="16"/>
      <c r="H22" s="1"/>
      <c r="I22" s="1"/>
      <c r="J22" s="1"/>
      <c r="K22" s="1"/>
      <c r="L22" s="1"/>
      <c r="M22" s="1"/>
      <c r="N22" s="1"/>
      <c r="O22" s="12"/>
    </row>
    <row r="23" spans="1:15" ht="15.75" x14ac:dyDescent="0.25">
      <c r="A23" s="67"/>
      <c r="B23" s="67"/>
      <c r="C23" s="18"/>
      <c r="D23" s="19"/>
      <c r="E23" s="20"/>
      <c r="F23" s="21"/>
      <c r="G23" s="22"/>
      <c r="H23" s="23"/>
      <c r="I23" s="15"/>
      <c r="J23" s="15"/>
      <c r="K23" s="15"/>
      <c r="L23" s="15"/>
      <c r="M23" s="15"/>
      <c r="N23" s="15"/>
      <c r="O23" s="12"/>
    </row>
    <row r="24" spans="1:15" ht="15.75" x14ac:dyDescent="0.25">
      <c r="A24" s="24"/>
      <c r="B24" s="25"/>
      <c r="C24" s="19"/>
      <c r="D24" s="19"/>
      <c r="E24" s="19"/>
      <c r="F24" s="19"/>
      <c r="G24" s="19"/>
      <c r="H24" s="26"/>
      <c r="I24" s="1"/>
      <c r="J24" s="1"/>
      <c r="K24" s="1"/>
      <c r="L24" s="1"/>
      <c r="M24" s="1"/>
      <c r="N24" s="1"/>
      <c r="O24" s="1"/>
    </row>
    <row r="25" spans="1:15" ht="15.75" x14ac:dyDescent="0.25">
      <c r="A25" s="68"/>
      <c r="B25" s="68"/>
      <c r="C25" s="68"/>
      <c r="D25" s="19"/>
      <c r="E25" s="20"/>
      <c r="F25" s="22"/>
      <c r="G25" s="27"/>
      <c r="H25" s="22"/>
      <c r="I25" s="15"/>
      <c r="J25" s="15"/>
      <c r="K25" s="15"/>
      <c r="L25" s="15"/>
      <c r="M25" s="15"/>
      <c r="N25" s="15"/>
      <c r="O25" s="15"/>
    </row>
    <row r="26" spans="1:15" ht="15.75" x14ac:dyDescent="0.25">
      <c r="A26" s="18"/>
      <c r="B26" s="18"/>
      <c r="C26" s="18"/>
      <c r="D26" s="19"/>
      <c r="E26" s="20"/>
      <c r="F26" s="21"/>
      <c r="G26" s="22"/>
      <c r="H26" s="23"/>
      <c r="I26" s="15"/>
      <c r="J26" s="15"/>
      <c r="K26" s="15"/>
      <c r="L26" s="15"/>
      <c r="M26" s="15"/>
      <c r="N26" s="15"/>
      <c r="O26" s="15"/>
    </row>
    <row r="27" spans="1:15" ht="15.75" x14ac:dyDescent="0.25">
      <c r="A27" s="59"/>
      <c r="B27" s="59"/>
      <c r="C27" s="26"/>
      <c r="D27" s="26"/>
      <c r="E27" s="26"/>
      <c r="F27" s="26"/>
      <c r="G27" s="28"/>
      <c r="H27" s="26"/>
      <c r="I27" s="1"/>
      <c r="J27" s="1"/>
      <c r="K27" s="1"/>
      <c r="L27" s="1"/>
      <c r="M27" s="1"/>
      <c r="N27" s="1"/>
      <c r="O27" s="1"/>
    </row>
    <row r="28" spans="1:15" ht="15.75" x14ac:dyDescent="0.25">
      <c r="A28" s="59"/>
      <c r="B28" s="59"/>
      <c r="C28" s="26"/>
      <c r="D28" s="26"/>
      <c r="E28" s="26"/>
      <c r="F28" s="26"/>
      <c r="G28" s="29"/>
      <c r="H28" s="26"/>
      <c r="I28" s="1"/>
      <c r="J28" s="1"/>
      <c r="K28" s="1"/>
      <c r="L28" s="1"/>
      <c r="M28" s="1"/>
      <c r="N28" s="1"/>
      <c r="O28" s="15"/>
    </row>
    <row r="29" spans="1:15" x14ac:dyDescent="0.25">
      <c r="A29" s="23"/>
      <c r="B29" s="23"/>
      <c r="C29" s="23"/>
      <c r="D29" s="23"/>
      <c r="E29" s="23"/>
      <c r="F29" s="23"/>
      <c r="G29" s="23"/>
      <c r="H29" s="26"/>
      <c r="I29" s="1"/>
      <c r="J29" s="1"/>
      <c r="K29" s="1"/>
      <c r="L29" s="1"/>
      <c r="M29" s="1"/>
      <c r="N29" s="1"/>
      <c r="O29" s="15"/>
    </row>
    <row r="30" spans="1:15" x14ac:dyDescent="0.25">
      <c r="A30" s="30"/>
      <c r="B30" s="30"/>
      <c r="C30" s="30"/>
      <c r="D30" s="30"/>
      <c r="E30" s="30"/>
      <c r="F30" s="30"/>
      <c r="G30" s="30"/>
      <c r="H30" s="30"/>
    </row>
  </sheetData>
  <mergeCells count="21">
    <mergeCell ref="A28:B28"/>
    <mergeCell ref="A14:G14"/>
    <mergeCell ref="A23:B23"/>
    <mergeCell ref="A25:C25"/>
    <mergeCell ref="A17:B17"/>
    <mergeCell ref="D18:F18"/>
    <mergeCell ref="A19:B19"/>
    <mergeCell ref="A21:C21"/>
    <mergeCell ref="A15:N15"/>
    <mergeCell ref="A20:B20"/>
    <mergeCell ref="E2:G2"/>
    <mergeCell ref="H2:J2"/>
    <mergeCell ref="K2:N2"/>
    <mergeCell ref="A27:B27"/>
    <mergeCell ref="A1:N1"/>
    <mergeCell ref="A2:A3"/>
    <mergeCell ref="B2:B3"/>
    <mergeCell ref="C2:C3"/>
    <mergeCell ref="D2:D3"/>
    <mergeCell ref="D20:F20"/>
    <mergeCell ref="D21:F21"/>
  </mergeCells>
  <pageMargins left="0.28999999999999998" right="0.23" top="0.24" bottom="0.2" header="0.22" footer="0.17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2026-07-23T06:46:08Z</dcterms:modified>
</cp:coreProperties>
</file>