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izotov\Desktop\"/>
    </mc:Choice>
  </mc:AlternateContent>
  <bookViews>
    <workbookView xWindow="930" yWindow="0" windowWidth="16380" windowHeight="8190" tabRatio="500"/>
  </bookViews>
  <sheets>
    <sheet name="Лист1" sheetId="1" r:id="rId1"/>
  </sheets>
  <definedNames>
    <definedName name="_xlnm.Print_Area" localSheetId="0">Лист1!$A$1:$M$14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1" i="1" l="1"/>
  <c r="J11" i="1" s="1"/>
  <c r="K11" i="1" s="1"/>
  <c r="L11" i="1"/>
  <c r="M11" i="1" s="1"/>
  <c r="M12" i="1" s="1"/>
</calcChain>
</file>

<file path=xl/sharedStrings.xml><?xml version="1.0" encoding="utf-8"?>
<sst xmlns="http://schemas.openxmlformats.org/spreadsheetml/2006/main" count="28" uniqueCount="28">
  <si>
    <t>Обоснование начальной (максимальной) цены контракта</t>
  </si>
  <si>
    <t>Поставка комплектующих для серверного оборудования</t>
  </si>
  <si>
    <t>(указывается предмет контракта)</t>
  </si>
  <si>
    <t>Дата подготовки обоснования начальной (максимальной) цены контракта: 08.06.2026</t>
  </si>
  <si>
    <t>Используемый метод определения начальной (максимальной) цены контракта: метод сопостовимых рыночных цен</t>
  </si>
  <si>
    <t>Используемый метод определения начальной (максимальной) цены контракта:  Метод сопоставимых рыночных цен (анализ рынка).
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 заказчиком.
* При определении НМЦК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
Информация о валюте, используемой для формирования цены контракта и расчетов с исполнителем: Российский рубль.</t>
  </si>
  <si>
    <t xml:space="preserve">Таблица для обоснования начальной (максимальной) цены контракта </t>
  </si>
  <si>
    <t>№ п/п</t>
  </si>
  <si>
    <t>Наименование товара, работы, услуги, входящих в объект закупки</t>
  </si>
  <si>
    <t xml:space="preserve">Основные характеристики закупаемого товара, работ, услуг
</t>
  </si>
  <si>
    <t>Единица измерения</t>
  </si>
  <si>
    <r>
      <rPr>
        <sz val="12"/>
        <rFont val="Times New Roman"/>
        <family val="1"/>
        <charset val="204"/>
      </rPr>
      <t xml:space="preserve">Кол-во </t>
    </r>
    <r>
      <rPr>
        <sz val="10"/>
        <rFont val="Times New Roman"/>
        <family val="1"/>
        <charset val="204"/>
      </rPr>
      <t>&lt;Vi&gt;</t>
    </r>
  </si>
  <si>
    <t>Цена за единицу измерения товара, работы, услуги, в т.ч. НДС, согласно источникам ценовой информации, руб.</t>
  </si>
  <si>
    <t>Н(М)ЦК  по позиции, руб.*</t>
  </si>
  <si>
    <t>Начальная (максимальная) цена по позиции, руб.</t>
  </si>
  <si>
    <t>https://pr4u.ru/netapp-x412a-r5</t>
  </si>
  <si>
    <t>https://servergear.ru/products/x412a-r5-zhestkii-disk-netapp-netapp-disk-600gb-15k-sas-3-5-ds4243/</t>
  </si>
  <si>
    <t>https://market.yandex.ru/card/zhestkiy-disk-network-appliance-x412a-r5-600gb-sas-35-hdd/5533652380?do-waremd5=CE1GJBpkge-5oCaxhINJRA&amp;businessId=741706&amp;ogV=-12</t>
  </si>
  <si>
    <t xml:space="preserve">Средняя арифметическая величина цены за единицы &lt;ц&gt; </t>
  </si>
  <si>
    <t>Среднее квадратичное отклонение</t>
  </si>
  <si>
    <r>
      <rPr>
        <sz val="10"/>
        <rFont val="Times New Roman"/>
        <family val="1"/>
        <charset val="204"/>
      </rPr>
      <t xml:space="preserve">коэффициент вариации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</si>
  <si>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Жесткий диск Тип 1</t>
  </si>
  <si>
    <t>В соответствии с техническим заданием</t>
  </si>
  <si>
    <t>Усл.ед</t>
  </si>
  <si>
    <t>Начальная (максимальная) цена контракта (НМЦК)*, руб.</t>
  </si>
  <si>
    <t>Коэффицент снижения,               %</t>
  </si>
  <si>
    <t>Н(М)ЦК контракта,                          руб.</t>
  </si>
  <si>
    <t>Руководствуясь п. 2 ст. 72, п. 3 ст. 219 БК РФ, Заказчик принял решение установить НМЦК с коэффициентом снижения 36,6867469320154 % в соответсвии с доведенными ЛБО в размере 204 556,70 (Двести четыре тысячи пятьсот пятьдесят шесть) рублей 70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</si>
</sst>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\-??_р_._-;_-@_-"/>
    <numFmt numFmtId="165" formatCode="_-* #,##0.00\ _₽_-;\-* #,##0.00\ _₽_-;_-* \-??\ _₽_-;_-@_-"/>
    <numFmt numFmtId="168" formatCode="#,##0.00\ _₽"/>
    <numFmt numFmtId="169" formatCode="_-* #,##0.0000000000\ _₽_-;\-* #,##0.0000000000\ _₽_-;_-* &quot;-&quot;??????????\ _₽_-;_-@_-"/>
    <numFmt numFmtId="170" formatCode="#,##0.0000000000_ ;\-#,##0.0000000000\ "/>
  </numFmts>
  <fonts count="19" x14ac:knownFonts="1">
    <font>
      <sz val="11"/>
      <color theme="1"/>
      <name val="Calibri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/>
      <sz val="10"/>
      <color rgb="FF0000FF"/>
      <name val="Arial Cyr"/>
      <charset val="204"/>
    </font>
    <font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165" fontId="17" fillId="0" borderId="0" applyBorder="0" applyProtection="0"/>
    <xf numFmtId="0" fontId="11" fillId="0" borderId="0" applyBorder="0" applyProtection="0"/>
    <xf numFmtId="0" fontId="1" fillId="0" borderId="0"/>
    <xf numFmtId="164" fontId="18" fillId="0" borderId="0" applyBorder="0" applyProtection="0"/>
  </cellStyleXfs>
  <cellXfs count="43">
    <xf numFmtId="0" fontId="0" fillId="0" borderId="0" xfId="0"/>
    <xf numFmtId="0" fontId="7" fillId="0" borderId="5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distributed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Alignment="1" applyProtection="1"/>
    <xf numFmtId="0" fontId="6" fillId="0" borderId="0" xfId="0" applyFont="1" applyAlignment="1" applyProtection="1"/>
    <xf numFmtId="0" fontId="7" fillId="0" borderId="4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10" fillId="0" borderId="3" xfId="2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horizontal="center" vertical="top" wrapText="1"/>
    </xf>
    <xf numFmtId="2" fontId="14" fillId="0" borderId="0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wrapText="1"/>
    </xf>
    <xf numFmtId="0" fontId="15" fillId="0" borderId="4" xfId="0" applyFont="1" applyBorder="1" applyAlignment="1" applyProtection="1">
      <alignment horizontal="center" vertical="center" wrapText="1"/>
    </xf>
    <xf numFmtId="4" fontId="16" fillId="0" borderId="4" xfId="0" applyNumberFormat="1" applyFont="1" applyBorder="1" applyAlignment="1" applyProtection="1">
      <alignment horizontal="center" vertical="center"/>
    </xf>
    <xf numFmtId="4" fontId="7" fillId="0" borderId="4" xfId="0" applyNumberFormat="1" applyFont="1" applyBorder="1" applyAlignment="1" applyProtection="1">
      <alignment horizontal="center" vertical="center" wrapText="1"/>
    </xf>
    <xf numFmtId="2" fontId="7" fillId="0" borderId="4" xfId="0" applyNumberFormat="1" applyFont="1" applyBorder="1" applyAlignment="1" applyProtection="1">
      <alignment horizontal="center" vertical="center" wrapText="1"/>
    </xf>
    <xf numFmtId="165" fontId="7" fillId="0" borderId="4" xfId="1" applyFont="1" applyBorder="1" applyAlignment="1" applyProtection="1">
      <alignment horizontal="center" vertical="center" wrapText="1"/>
    </xf>
    <xf numFmtId="165" fontId="7" fillId="0" borderId="4" xfId="1" applyFont="1" applyBorder="1" applyAlignment="1" applyProtection="1"/>
    <xf numFmtId="0" fontId="6" fillId="0" borderId="0" xfId="0" applyFont="1" applyBorder="1" applyAlignment="1" applyProtection="1">
      <alignment horizontal="right" wrapText="1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Alignment="1" applyProtection="1">
      <alignment vertical="top"/>
    </xf>
    <xf numFmtId="0" fontId="7" fillId="0" borderId="2" xfId="0" applyFont="1" applyFill="1" applyBorder="1" applyAlignment="1">
      <alignment horizontal="left" vertical="center" wrapText="1"/>
    </xf>
    <xf numFmtId="0" fontId="7" fillId="0" borderId="6" xfId="0" applyFont="1" applyBorder="1" applyAlignment="1" applyProtection="1">
      <alignment horizontal="center" vertical="center" wrapText="1"/>
    </xf>
    <xf numFmtId="2" fontId="9" fillId="0" borderId="5" xfId="0" applyNumberFormat="1" applyFont="1" applyBorder="1" applyAlignment="1" applyProtection="1">
      <alignment horizontal="center" vertical="top" wrapText="1"/>
    </xf>
    <xf numFmtId="2" fontId="9" fillId="0" borderId="7" xfId="0" applyNumberFormat="1" applyFont="1" applyBorder="1" applyAlignment="1" applyProtection="1">
      <alignment horizontal="center" vertical="top" wrapText="1"/>
    </xf>
    <xf numFmtId="2" fontId="9" fillId="0" borderId="8" xfId="0" applyNumberFormat="1" applyFont="1" applyBorder="1" applyAlignment="1" applyProtection="1">
      <alignment horizontal="center" vertical="top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/>
    <xf numFmtId="168" fontId="0" fillId="0" borderId="4" xfId="0" applyNumberFormat="1" applyBorder="1" applyAlignment="1">
      <alignment horizontal="center" vertical="center"/>
    </xf>
    <xf numFmtId="169" fontId="0" fillId="0" borderId="0" xfId="0" applyNumberFormat="1" applyAlignment="1" applyProtection="1"/>
    <xf numFmtId="170" fontId="7" fillId="0" borderId="6" xfId="1" applyNumberFormat="1" applyFont="1" applyBorder="1" applyAlignment="1" applyProtection="1">
      <alignment horizontal="center" vertical="center" wrapText="1"/>
    </xf>
    <xf numFmtId="170" fontId="7" fillId="0" borderId="3" xfId="1" applyNumberFormat="1" applyFont="1" applyBorder="1" applyAlignment="1" applyProtection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2 2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19800</xdr:colOff>
      <xdr:row>8</xdr:row>
      <xdr:rowOff>991800</xdr:rowOff>
    </xdr:from>
    <xdr:to>
      <xdr:col>10</xdr:col>
      <xdr:colOff>1375560</xdr:colOff>
      <xdr:row>8</xdr:row>
      <xdr:rowOff>1369800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6582680" y="5725800"/>
          <a:ext cx="1355760" cy="378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104760</xdr:colOff>
      <xdr:row>8</xdr:row>
      <xdr:rowOff>819000</xdr:rowOff>
    </xdr:from>
    <xdr:to>
      <xdr:col>9</xdr:col>
      <xdr:colOff>1265040</xdr:colOff>
      <xdr:row>8</xdr:row>
      <xdr:rowOff>1288440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5187320" y="5553000"/>
          <a:ext cx="1160280" cy="46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57240</xdr:colOff>
      <xdr:row>13</xdr:row>
      <xdr:rowOff>2880</xdr:rowOff>
    </xdr:from>
    <xdr:to>
      <xdr:col>16</xdr:col>
      <xdr:colOff>239760</xdr:colOff>
      <xdr:row>13</xdr:row>
      <xdr:rowOff>265320</xdr:rowOff>
    </xdr:to>
    <xdr:sp macro="" textlink="">
      <xdr:nvSpPr>
        <xdr:cNvPr id="4" name="TextBox 3"/>
        <xdr:cNvSpPr/>
      </xdr:nvSpPr>
      <xdr:spPr>
        <a:xfrm>
          <a:off x="23074200" y="896580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16</xdr:col>
      <xdr:colOff>57240</xdr:colOff>
      <xdr:row>13</xdr:row>
      <xdr:rowOff>2880</xdr:rowOff>
    </xdr:from>
    <xdr:to>
      <xdr:col>16</xdr:col>
      <xdr:colOff>239760</xdr:colOff>
      <xdr:row>13</xdr:row>
      <xdr:rowOff>265320</xdr:rowOff>
    </xdr:to>
    <xdr:sp macro="" textlink="">
      <xdr:nvSpPr>
        <xdr:cNvPr id="5" name="TextBox 3"/>
        <xdr:cNvSpPr/>
      </xdr:nvSpPr>
      <xdr:spPr>
        <a:xfrm>
          <a:off x="23307765" y="870873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rket.yandex.ru/card/zhestkiy-disk-network-appliance-x412a-r5-600gb-sas-35-hdd/5533652380?do-waremd5=CE1GJBpkge-5oCaxhINJRA&amp;businessId=741706&amp;ogV=-12" TargetMode="External"/><Relationship Id="rId2" Type="http://schemas.openxmlformats.org/officeDocument/2006/relationships/hyperlink" Target="https://servergear.ru/products/x412a-r5-zhestkii-disk-netapp-netapp-disk-600gb-15k-sas-3-5-ds4243/" TargetMode="External"/><Relationship Id="rId1" Type="http://schemas.openxmlformats.org/officeDocument/2006/relationships/hyperlink" Target="https://pr4u.ru/netapp-x412a-r5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6"/>
  <sheetViews>
    <sheetView tabSelected="1" topLeftCell="A7" zoomScale="75" zoomScaleNormal="75" workbookViewId="0">
      <selection activeCell="J22" sqref="J22"/>
    </sheetView>
  </sheetViews>
  <sheetFormatPr defaultColWidth="8.7109375" defaultRowHeight="15" x14ac:dyDescent="0.25"/>
  <cols>
    <col min="1" max="1" width="13.7109375" style="10" customWidth="1"/>
    <col min="2" max="2" width="57.85546875" style="10" customWidth="1"/>
    <col min="3" max="3" width="33.42578125" style="10" customWidth="1"/>
    <col min="4" max="4" width="12.7109375" style="10" customWidth="1"/>
    <col min="5" max="5" width="10.140625" style="10" customWidth="1"/>
    <col min="6" max="6" width="23.7109375" style="10" customWidth="1"/>
    <col min="7" max="7" width="19.28515625" style="10" customWidth="1"/>
    <col min="8" max="8" width="18.7109375" style="10" customWidth="1"/>
    <col min="9" max="9" width="24.42578125" style="10" customWidth="1"/>
    <col min="10" max="10" width="21" style="10" customWidth="1"/>
    <col min="11" max="11" width="28.5703125" style="10" customWidth="1"/>
    <col min="12" max="12" width="20.42578125" style="10" customWidth="1"/>
    <col min="13" max="13" width="19.7109375" style="10" customWidth="1"/>
    <col min="14" max="14" width="17.140625" customWidth="1"/>
    <col min="15" max="15" width="14.85546875" customWidth="1"/>
    <col min="16384" max="16384" width="11.5703125" style="10" customWidth="1"/>
  </cols>
  <sheetData>
    <row r="1" spans="1:18" ht="18.7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8" ht="56.25" customHeight="1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8" ht="17.25" customHeight="1" x14ac:dyDescent="0.2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8" ht="33" customHeight="1" x14ac:dyDescent="0.25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8" ht="34.5" customHeight="1" x14ac:dyDescent="0.25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8" ht="140.25" customHeight="1" x14ac:dyDescent="0.25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8" s="11" customFormat="1" ht="18.75" customHeight="1" x14ac:dyDescent="0.3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8" s="11" customFormat="1" ht="54" customHeight="1" x14ac:dyDescent="0.3">
      <c r="A8" s="36" t="s">
        <v>7</v>
      </c>
      <c r="B8" s="30" t="s">
        <v>8</v>
      </c>
      <c r="C8" s="30" t="s">
        <v>9</v>
      </c>
      <c r="D8" s="30" t="s">
        <v>10</v>
      </c>
      <c r="E8" s="30" t="s">
        <v>11</v>
      </c>
      <c r="F8" s="1" t="s">
        <v>12</v>
      </c>
      <c r="G8" s="34"/>
      <c r="H8" s="35"/>
      <c r="I8" s="31"/>
      <c r="J8" s="32"/>
      <c r="K8" s="33"/>
      <c r="L8" s="30" t="s">
        <v>13</v>
      </c>
      <c r="M8" s="30" t="s">
        <v>14</v>
      </c>
      <c r="N8" s="37" t="s">
        <v>25</v>
      </c>
      <c r="O8" s="37" t="s">
        <v>26</v>
      </c>
    </row>
    <row r="9" spans="1:18" s="11" customFormat="1" ht="108" customHeight="1" x14ac:dyDescent="0.3">
      <c r="A9" s="2"/>
      <c r="B9" s="2"/>
      <c r="C9" s="2"/>
      <c r="D9" s="2"/>
      <c r="E9" s="2"/>
      <c r="F9" s="13" t="s">
        <v>15</v>
      </c>
      <c r="G9" s="14" t="s">
        <v>16</v>
      </c>
      <c r="H9" s="14" t="s">
        <v>17</v>
      </c>
      <c r="I9" s="15" t="s">
        <v>18</v>
      </c>
      <c r="J9" s="15" t="s">
        <v>19</v>
      </c>
      <c r="K9" s="16" t="s">
        <v>20</v>
      </c>
      <c r="L9" s="2"/>
      <c r="M9" s="2"/>
      <c r="N9" s="37"/>
      <c r="O9" s="37"/>
      <c r="P9" s="17"/>
    </row>
    <row r="10" spans="1:18" s="11" customFormat="1" ht="18.75" x14ac:dyDescent="0.3">
      <c r="A10" s="18">
        <v>1</v>
      </c>
      <c r="B10" s="18">
        <v>2</v>
      </c>
      <c r="C10" s="19">
        <v>3</v>
      </c>
      <c r="D10" s="18">
        <v>4</v>
      </c>
      <c r="E10" s="18">
        <v>5</v>
      </c>
      <c r="F10" s="19">
        <v>6</v>
      </c>
      <c r="G10" s="18">
        <v>7</v>
      </c>
      <c r="H10" s="18">
        <v>8</v>
      </c>
      <c r="I10" s="18">
        <v>11</v>
      </c>
      <c r="J10" s="18">
        <v>12</v>
      </c>
      <c r="K10" s="19">
        <v>13</v>
      </c>
      <c r="L10" s="18">
        <v>14</v>
      </c>
      <c r="M10" s="18">
        <v>15</v>
      </c>
      <c r="N10" s="38"/>
      <c r="O10" s="38"/>
    </row>
    <row r="11" spans="1:18" ht="153" customHeight="1" x14ac:dyDescent="0.25">
      <c r="A11" s="12">
        <v>1</v>
      </c>
      <c r="B11" s="20" t="s">
        <v>21</v>
      </c>
      <c r="C11" s="12" t="s">
        <v>22</v>
      </c>
      <c r="D11" s="12" t="s">
        <v>23</v>
      </c>
      <c r="E11" s="12">
        <v>10</v>
      </c>
      <c r="F11" s="21">
        <v>40370</v>
      </c>
      <c r="G11" s="22">
        <v>20800</v>
      </c>
      <c r="H11" s="22">
        <v>35756</v>
      </c>
      <c r="I11" s="22">
        <f>AVERAGE(F11:H11)</f>
        <v>32308.666666666668</v>
      </c>
      <c r="J11" s="23">
        <f>SQRT(((SUM((POWER(F11-I11,2)),(POWER(G11-I11,2)),(POWER(H11-I11,2))))/3))</f>
        <v>8353.0156364167196</v>
      </c>
      <c r="K11" s="23">
        <f>J11/I11*100</f>
        <v>25.853792490405215</v>
      </c>
      <c r="L11" s="22">
        <f>ROUND((F11+G11+H11)/3,2)</f>
        <v>32308.67</v>
      </c>
      <c r="M11" s="24">
        <f>L11*E11</f>
        <v>323086.69999999995</v>
      </c>
      <c r="N11" s="41">
        <v>36.686746932015403</v>
      </c>
      <c r="O11" s="39">
        <v>204556.7</v>
      </c>
    </row>
    <row r="12" spans="1:18" ht="34.5" customHeight="1" x14ac:dyDescent="0.25">
      <c r="A12" s="1" t="s">
        <v>24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5"/>
      <c r="M12" s="25">
        <f>SUM(M11:M11)</f>
        <v>323086.69999999995</v>
      </c>
      <c r="N12" s="42"/>
      <c r="O12" s="39"/>
    </row>
    <row r="13" spans="1:18" s="11" customFormat="1" ht="18.75" x14ac:dyDescent="0.3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7"/>
    </row>
    <row r="14" spans="1:18" s="28" customFormat="1" ht="86.25" customHeight="1" x14ac:dyDescent="0.25">
      <c r="A14" s="29" t="s">
        <v>27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6" spans="1:18" x14ac:dyDescent="0.25">
      <c r="L16" s="40"/>
      <c r="M16" s="40"/>
    </row>
  </sheetData>
  <mergeCells count="22">
    <mergeCell ref="N11:N12"/>
    <mergeCell ref="O11:O12"/>
    <mergeCell ref="A12:L12"/>
    <mergeCell ref="A14:R14"/>
    <mergeCell ref="N8:N9"/>
    <mergeCell ref="O8:O9"/>
    <mergeCell ref="A6:M6"/>
    <mergeCell ref="A7:M7"/>
    <mergeCell ref="A8:A9"/>
    <mergeCell ref="B8:B9"/>
    <mergeCell ref="C8:C9"/>
    <mergeCell ref="D8:D9"/>
    <mergeCell ref="E8:E9"/>
    <mergeCell ref="F8:H8"/>
    <mergeCell ref="I8:K8"/>
    <mergeCell ref="L8:L9"/>
    <mergeCell ref="M8:M9"/>
    <mergeCell ref="A1:M1"/>
    <mergeCell ref="A2:M2"/>
    <mergeCell ref="A3:M3"/>
    <mergeCell ref="A4:M4"/>
    <mergeCell ref="A5:M5"/>
  </mergeCells>
  <hyperlinks>
    <hyperlink ref="F9" r:id="rId1"/>
    <hyperlink ref="G9" r:id="rId2"/>
    <hyperlink ref="H9" r:id="rId3"/>
  </hyperlinks>
  <pageMargins left="0.7" right="0.7" top="0.75" bottom="0.75" header="0.511811023622047" footer="0.511811023622047"/>
  <pageSetup paperSize="9" scale="31" orientation="portrait" horizontalDpi="300" verticalDpi="3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1594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Джиоева Тамара Таймуразовна</dc:creator>
  <dc:description/>
  <cp:lastModifiedBy>Изотов-Ставцев Олесь Викторович</cp:lastModifiedBy>
  <cp:revision>7</cp:revision>
  <dcterms:created xsi:type="dcterms:W3CDTF">2024-05-20T08:37:37Z</dcterms:created>
  <dcterms:modified xsi:type="dcterms:W3CDTF">2026-06-10T14:42:34Z</dcterms:modified>
  <dc:language>ru-RU</dc:language>
</cp:coreProperties>
</file>