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4.wmf" ContentType="image/x-wmf"/>
  <Override PartName="/xl/media/image35.wmf" ContentType="image/x-wmf"/>
  <Override PartName="/xl/media/image36.wmf" ContentType="image/x-wmf"/>
  <Override PartName="/xl/media/image37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ерчатки" sheetId="1" state="visible" r:id="rId2"/>
  </sheets>
  <definedNames>
    <definedName function="false" hidden="false" localSheetId="0" name="_xlnm.Print_Area" vbProcedure="false">перчатки!$A$1:$T$13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<sst xmlns="http://schemas.openxmlformats.org/spreadsheetml/2006/main" count="30" uniqueCount="28">
  <si>
    <t xml:space="preserve">Расчет начальной (максимальной) цены контракта (НМЦК) на поставку газонокосилки (триммера бензинового)</t>
  </si>
  <si>
    <t xml:space="preserve">№</t>
  </si>
  <si>
    <t xml:space="preserve">Наименование товара</t>
  </si>
  <si>
    <t xml:space="preserve">Ед. изм</t>
  </si>
  <si>
    <t xml:space="preserve">Кол-во</t>
  </si>
  <si>
    <t xml:space="preserve">Коммерческие предложения (руб./ед.изм.)</t>
  </si>
  <si>
    <t xml:space="preserve">Данные реестра контрактов (руб./ед.изм.)</t>
  </si>
  <si>
    <t xml:space="preserve">Данные статистики</t>
  </si>
  <si>
    <t xml:space="preserve">Оценка однородности совокупности значений выявленных цен, используемых в расчете НМЦК</t>
  </si>
  <si>
    <t xml:space="preserve">НМЦК, ЦКЕП, определяемая методом сопоставимых рыночных цен (анализа рынка)*</t>
  </si>
  <si>
    <t xml:space="preserve">Поставщик 1 вх № 62 от 05.05.2026</t>
  </si>
  <si>
    <t xml:space="preserve">Поставщик 2 вх № 63/1-1 от 25.05.2026</t>
  </si>
  <si>
    <t xml:space="preserve">Поставщик 3 вх № 63/1-2 от 25.05.2026</t>
  </si>
  <si>
    <t xml:space="preserve">Номер сведений о контракте №___ от </t>
  </si>
  <si>
    <r>
      <rPr>
        <b val="true"/>
        <sz val="10"/>
        <color rgb="FF000000"/>
        <rFont val="Times New Roman"/>
        <family val="1"/>
        <charset val="204"/>
      </rPr>
      <t xml:space="preserve">Средняя арифметическая цена за единицу     &lt;</t>
    </r>
    <r>
      <rPr>
        <b val="true"/>
        <i val="true"/>
        <sz val="10"/>
        <color rgb="FF000000"/>
        <rFont val="Times New Roman"/>
        <family val="1"/>
        <charset val="204"/>
      </rPr>
      <t xml:space="preserve">ц</t>
    </r>
    <r>
      <rPr>
        <b val="true"/>
        <sz val="10"/>
        <color rgb="FF000000"/>
        <rFont val="Times New Roman"/>
        <family val="1"/>
        <charset val="204"/>
      </rPr>
      <t xml:space="preserve">&gt; </t>
    </r>
  </si>
  <si>
    <t xml:space="preserve">Среднее квадратичное отклонение</t>
  </si>
  <si>
    <r>
      <rPr>
        <b val="true"/>
        <sz val="10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 val="true"/>
        <sz val="10"/>
        <color rgb="FF000000"/>
        <rFont val="Times New Roman"/>
        <family val="1"/>
        <charset val="204"/>
      </rPr>
      <t xml:space="preserve">         (не должен превышать 33%)</t>
    </r>
  </si>
  <si>
    <r>
      <rPr>
        <b val="true"/>
        <sz val="10"/>
        <color rgb="FF000000"/>
        <rFont val="Times New Roman"/>
        <family val="1"/>
        <charset val="204"/>
      </rPr>
      <t xml:space="preserve">Расчет НМЦК по формуле</t>
    </r>
    <r>
      <rPr>
        <sz val="10"/>
        <color rgb="FF000000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</si>
  <si>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</si>
  <si>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Цена за единицу изм. с округлением (вниз) до сотых долей после запятой (руб.)</t>
  </si>
  <si>
    <t xml:space="preserve">НМЦК, ЦКЕП контракта с учетом округления цены за единицу (руб.)</t>
  </si>
  <si>
    <t xml:space="preserve">
Газонокосилка (триммер бензиновый)</t>
  </si>
  <si>
    <t xml:space="preserve">шт</t>
  </si>
  <si>
    <t xml:space="preserve">ИТОГО:</t>
  </si>
  <si>
    <t xml:space="preserve">В результате проведенного расчета НМЦК контракта составила:</t>
  </si>
  <si>
    <t xml:space="preserve">рублей</t>
  </si>
  <si>
    <r>
      <rPr>
        <b val="true"/>
        <sz val="10"/>
        <color rgb="FF000000"/>
        <rFont val="Times New Roman"/>
        <family val="1"/>
        <charset val="204"/>
      </rPr>
      <t xml:space="preserve">*</t>
    </r>
    <r>
      <rPr>
        <sz val="10"/>
        <color rgb="FF000000"/>
        <rFont val="Times New Roman"/>
        <family val="1"/>
        <charset val="204"/>
      </rPr>
      <t xml:space="preserve"> При определении НМЦК,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(Метод сопоставимых рыночных цен (анализ рынка))</t>
    </r>
  </si>
  <si>
    <t xml:space="preserve">Цена контракта включает: все затраты, связанные с поставкой товара, в том числе: налоги, сборы, пошлины, отчисления и другие платежи, установленные законодательством РФ, а также затраты, издержки и другие расходы Поставщика, в том числе сопутствующие, связанные с исполнением настоящего контракта.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</si>
</sst>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#,##0.00"/>
    <numFmt numFmtId="167" formatCode="#,##0.000"/>
    <numFmt numFmtId="168" formatCode="0.000"/>
    <numFmt numFmtId="169" formatCode="0.00000"/>
  </numFmts>
  <fonts count="11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3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204"/>
    </font>
    <font>
      <b val="true"/>
      <i val="true"/>
      <sz val="10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4.wmf"/><Relationship Id="rId2" Type="http://schemas.openxmlformats.org/officeDocument/2006/relationships/image" Target="../media/image35.wmf"/><Relationship Id="rId3" Type="http://schemas.openxmlformats.org/officeDocument/2006/relationships/image" Target="../media/image36.wmf"/><Relationship Id="rId4" Type="http://schemas.openxmlformats.org/officeDocument/2006/relationships/image" Target="../media/image37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14</xdr:col>
      <xdr:colOff>19440</xdr:colOff>
      <xdr:row>4</xdr:row>
      <xdr:rowOff>923760</xdr:rowOff>
    </xdr:from>
    <xdr:to>
      <xdr:col>14</xdr:col>
      <xdr:colOff>978120</xdr:colOff>
      <xdr:row>4</xdr:row>
      <xdr:rowOff>1358640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6348960" y="2381040"/>
          <a:ext cx="958680" cy="434880"/>
        </a:xfrm>
        <a:prstGeom prst="rect">
          <a:avLst/>
        </a:prstGeom>
        <a:ln w="9360">
          <a:noFill/>
        </a:ln>
      </xdr:spPr>
    </xdr:pic>
    <xdr:clientData/>
  </xdr:twoCellAnchor>
  <xdr:twoCellAnchor editAs="twoCell">
    <xdr:from>
      <xdr:col>15</xdr:col>
      <xdr:colOff>20520</xdr:colOff>
      <xdr:row>4</xdr:row>
      <xdr:rowOff>952560</xdr:rowOff>
    </xdr:from>
    <xdr:to>
      <xdr:col>15</xdr:col>
      <xdr:colOff>996120</xdr:colOff>
      <xdr:row>4</xdr:row>
      <xdr:rowOff>1292040</xdr:rowOff>
    </xdr:to>
    <xdr:pic>
      <xdr:nvPicPr>
        <xdr:cNvPr id="1" name="Picture 1" descr=""/>
        <xdr:cNvPicPr/>
      </xdr:nvPicPr>
      <xdr:blipFill>
        <a:blip r:embed="rId2"/>
        <a:stretch/>
      </xdr:blipFill>
      <xdr:spPr>
        <a:xfrm>
          <a:off x="7437600" y="2409840"/>
          <a:ext cx="975600" cy="339480"/>
        </a:xfrm>
        <a:prstGeom prst="rect">
          <a:avLst/>
        </a:prstGeom>
        <a:ln w="9360">
          <a:noFill/>
        </a:ln>
      </xdr:spPr>
    </xdr:pic>
    <xdr:clientData/>
  </xdr:twoCellAnchor>
  <xdr:twoCellAnchor editAs="twoCell">
    <xdr:from>
      <xdr:col>16</xdr:col>
      <xdr:colOff>19440</xdr:colOff>
      <xdr:row>4</xdr:row>
      <xdr:rowOff>1600200</xdr:rowOff>
    </xdr:from>
    <xdr:to>
      <xdr:col>16</xdr:col>
      <xdr:colOff>1454400</xdr:colOff>
      <xdr:row>4</xdr:row>
      <xdr:rowOff>1949040</xdr:rowOff>
    </xdr:to>
    <xdr:pic>
      <xdr:nvPicPr>
        <xdr:cNvPr id="2" name="Picture 5" descr=""/>
        <xdr:cNvPicPr/>
      </xdr:nvPicPr>
      <xdr:blipFill>
        <a:blip r:embed="rId3"/>
        <a:stretch/>
      </xdr:blipFill>
      <xdr:spPr>
        <a:xfrm>
          <a:off x="8444520" y="3057480"/>
          <a:ext cx="1434960" cy="348840"/>
        </a:xfrm>
        <a:prstGeom prst="rect">
          <a:avLst/>
        </a:prstGeom>
        <a:ln w="9360">
          <a:noFill/>
        </a:ln>
      </xdr:spPr>
    </xdr:pic>
    <xdr:clientData/>
  </xdr:twoCellAnchor>
  <xdr:twoCellAnchor editAs="twoCell">
    <xdr:from>
      <xdr:col>16</xdr:col>
      <xdr:colOff>257400</xdr:colOff>
      <xdr:row>4</xdr:row>
      <xdr:rowOff>1400040</xdr:rowOff>
    </xdr:from>
    <xdr:to>
      <xdr:col>16</xdr:col>
      <xdr:colOff>396720</xdr:colOff>
      <xdr:row>4</xdr:row>
      <xdr:rowOff>1615680</xdr:rowOff>
    </xdr:to>
    <xdr:pic>
      <xdr:nvPicPr>
        <xdr:cNvPr id="3" name="Picture 6" descr=""/>
        <xdr:cNvPicPr/>
      </xdr:nvPicPr>
      <xdr:blipFill>
        <a:blip r:embed="rId4"/>
        <a:stretch/>
      </xdr:blipFill>
      <xdr:spPr>
        <a:xfrm>
          <a:off x="8682480" y="2857320"/>
          <a:ext cx="139320" cy="215640"/>
        </a:xfrm>
        <a:prstGeom prst="rect">
          <a:avLst/>
        </a:prstGeom>
        <a:ln w="936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1048576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90" zoomScalePageLayoutView="80" workbookViewId="0">
      <selection pane="topLeft" activeCell="O8" activeCellId="0" sqref="O8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1" width="18.85"/>
    <col collapsed="false" customWidth="true" hidden="false" outlineLevel="0" max="3" min="3" style="1" width="7.57"/>
    <col collapsed="false" customWidth="true" hidden="false" outlineLevel="0" max="4" min="4" style="1" width="6.88"/>
    <col collapsed="false" customWidth="true" hidden="false" outlineLevel="0" max="5" min="5" style="1" width="12.42"/>
    <col collapsed="false" customWidth="true" hidden="false" outlineLevel="0" max="6" min="6" style="1" width="12.57"/>
    <col collapsed="false" customWidth="true" hidden="false" outlineLevel="0" max="7" min="7" style="1" width="12.71"/>
    <col collapsed="false" customWidth="true" hidden="true" outlineLevel="0" max="12" min="8" style="1" width="11.71"/>
    <col collapsed="false" customWidth="true" hidden="true" outlineLevel="0" max="13" min="13" style="1" width="11.42"/>
    <col collapsed="false" customWidth="true" hidden="false" outlineLevel="0" max="14" min="14" style="1" width="15.57"/>
    <col collapsed="false" customWidth="true" hidden="false" outlineLevel="0" max="15" min="15" style="1" width="15.42"/>
    <col collapsed="false" customWidth="true" hidden="false" outlineLevel="0" max="16" min="16" style="1" width="14.28"/>
    <col collapsed="false" customWidth="true" hidden="false" outlineLevel="0" max="17" min="17" style="1" width="22.7"/>
    <col collapsed="false" customWidth="true" hidden="false" outlineLevel="0" max="18" min="18" style="1" width="14.15"/>
    <col collapsed="false" customWidth="true" hidden="false" outlineLevel="0" max="19" min="19" style="1" width="13.43"/>
    <col collapsed="false" customWidth="true" hidden="false" outlineLevel="0" max="20" min="20" style="1" width="17.4"/>
    <col collapsed="false" customWidth="true" hidden="false" outlineLevel="0" max="21" min="21" style="1" width="13.29"/>
    <col collapsed="false" customWidth="true" hidden="false" outlineLevel="0" max="22" min="22" style="1" width="6.57"/>
    <col collapsed="false" customWidth="true" hidden="false" outlineLevel="0" max="23" min="23" style="1" width="8.71"/>
    <col collapsed="false" customWidth="true" hidden="false" outlineLevel="0" max="24" min="24" style="1" width="9.85"/>
    <col collapsed="false" customWidth="false" hidden="false" outlineLevel="0" max="1024" min="25" style="1" width="9.13"/>
  </cols>
  <sheetData>
    <row r="1" customFormat="false" ht="17.2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customFormat="false" ht="17.2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Format="false" ht="41.25" hidden="false" customHeight="true" outlineLevel="0" collapsed="false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39" hidden="false" customHeight="true" outlineLevel="0" collapsed="false">
      <c r="A4" s="4" t="s">
        <v>1</v>
      </c>
      <c r="B4" s="5" t="s">
        <v>2</v>
      </c>
      <c r="C4" s="4" t="s">
        <v>3</v>
      </c>
      <c r="D4" s="4" t="s">
        <v>4</v>
      </c>
      <c r="E4" s="4" t="s">
        <v>5</v>
      </c>
      <c r="F4" s="4"/>
      <c r="G4" s="4"/>
      <c r="H4" s="4"/>
      <c r="I4" s="4"/>
      <c r="J4" s="6" t="s">
        <v>6</v>
      </c>
      <c r="K4" s="6"/>
      <c r="L4" s="6"/>
      <c r="M4" s="4" t="s">
        <v>7</v>
      </c>
      <c r="N4" s="7" t="s">
        <v>8</v>
      </c>
      <c r="O4" s="7"/>
      <c r="P4" s="7"/>
      <c r="Q4" s="8" t="s">
        <v>9</v>
      </c>
      <c r="R4" s="8"/>
      <c r="S4" s="8"/>
      <c r="T4" s="8"/>
    </row>
    <row r="5" customFormat="false" ht="166.5" hidden="false" customHeight="true" outlineLevel="0" collapsed="false">
      <c r="A5" s="4"/>
      <c r="B5" s="5"/>
      <c r="C5" s="4"/>
      <c r="D5" s="4"/>
      <c r="E5" s="9" t="s">
        <v>10</v>
      </c>
      <c r="F5" s="9" t="s">
        <v>11</v>
      </c>
      <c r="G5" s="9" t="s">
        <v>12</v>
      </c>
      <c r="H5" s="9"/>
      <c r="I5" s="9"/>
      <c r="J5" s="9" t="s">
        <v>13</v>
      </c>
      <c r="K5" s="9" t="s">
        <v>13</v>
      </c>
      <c r="L5" s="9" t="s">
        <v>13</v>
      </c>
      <c r="M5" s="4"/>
      <c r="N5" s="8" t="s">
        <v>14</v>
      </c>
      <c r="O5" s="8" t="s">
        <v>15</v>
      </c>
      <c r="P5" s="8" t="s">
        <v>16</v>
      </c>
      <c r="Q5" s="8" t="s">
        <v>17</v>
      </c>
      <c r="R5" s="8" t="s">
        <v>18</v>
      </c>
      <c r="S5" s="8" t="s">
        <v>19</v>
      </c>
      <c r="T5" s="8" t="s">
        <v>20</v>
      </c>
    </row>
    <row r="6" s="20" customFormat="true" ht="76.45" hidden="false" customHeight="true" outlineLevel="0" collapsed="false">
      <c r="A6" s="10" t="n">
        <v>1</v>
      </c>
      <c r="B6" s="11" t="s">
        <v>21</v>
      </c>
      <c r="C6" s="11" t="s">
        <v>22</v>
      </c>
      <c r="D6" s="11" t="n">
        <v>4</v>
      </c>
      <c r="E6" s="12" t="n">
        <v>10912</v>
      </c>
      <c r="F6" s="12" t="n">
        <v>10800</v>
      </c>
      <c r="G6" s="12" t="n">
        <v>12038</v>
      </c>
      <c r="H6" s="13"/>
      <c r="I6" s="13"/>
      <c r="J6" s="13"/>
      <c r="K6" s="13"/>
      <c r="L6" s="13"/>
      <c r="M6" s="11"/>
      <c r="N6" s="14" t="n">
        <f aca="false">AVERAGE(E6:G6)</f>
        <v>11250</v>
      </c>
      <c r="O6" s="15" t="n">
        <f aca="false">SQRT(((SUM((POWER(E6-N6,2)),(POWER(F6-N6,2)),(POWER(G6-N6,2)))/(COLUMNS(E6:G6)-1))))</f>
        <v>684.721841334129</v>
      </c>
      <c r="P6" s="16" t="n">
        <f aca="false">O6/N6*100</f>
        <v>6.08641636741448</v>
      </c>
      <c r="Q6" s="14" t="n">
        <f aca="false">((D6/3)*(SUM(E6:G6:H6:I6)))</f>
        <v>45000</v>
      </c>
      <c r="R6" s="17" t="n">
        <f aca="false">Q6/D6</f>
        <v>11250</v>
      </c>
      <c r="S6" s="18" t="n">
        <f aca="false">ROUNDDOWN(R6,2)</f>
        <v>11250</v>
      </c>
      <c r="T6" s="19" t="n">
        <f aca="false">S6*D6</f>
        <v>45000</v>
      </c>
    </row>
    <row r="7" s="30" customFormat="true" ht="15" hidden="false" customHeight="true" outlineLevel="0" collapsed="false">
      <c r="A7" s="21"/>
      <c r="B7" s="22"/>
      <c r="C7" s="23"/>
      <c r="D7" s="24"/>
      <c r="E7" s="25"/>
      <c r="F7" s="25"/>
      <c r="G7" s="25"/>
      <c r="H7" s="25"/>
      <c r="I7" s="25"/>
      <c r="J7" s="25"/>
      <c r="K7" s="25"/>
      <c r="L7" s="25"/>
      <c r="M7" s="25"/>
      <c r="N7" s="26"/>
      <c r="O7" s="27"/>
      <c r="P7" s="27"/>
      <c r="Q7" s="28" t="s">
        <v>23</v>
      </c>
      <c r="R7" s="28"/>
      <c r="S7" s="28"/>
      <c r="T7" s="29" t="n">
        <f aca="false">SUM(T6:T6)</f>
        <v>45000</v>
      </c>
      <c r="W7" s="31"/>
      <c r="X7" s="31"/>
    </row>
    <row r="8" s="30" customFormat="true" ht="15" hidden="false" customHeight="true" outlineLevel="0" collapsed="false">
      <c r="A8" s="21"/>
      <c r="B8" s="22"/>
      <c r="C8" s="23"/>
      <c r="D8" s="24"/>
      <c r="E8" s="25"/>
      <c r="F8" s="25"/>
      <c r="G8" s="25"/>
      <c r="H8" s="25"/>
      <c r="I8" s="25"/>
      <c r="J8" s="25"/>
      <c r="K8" s="25"/>
      <c r="L8" s="25"/>
      <c r="M8" s="25"/>
      <c r="N8" s="26"/>
      <c r="O8" s="27"/>
      <c r="P8" s="27"/>
      <c r="Q8" s="32"/>
      <c r="R8" s="32"/>
      <c r="S8" s="32"/>
      <c r="T8" s="33"/>
      <c r="W8" s="31"/>
      <c r="X8" s="31"/>
    </row>
    <row r="9" s="40" customFormat="true" ht="35.25" hidden="false" customHeight="true" outlineLevel="0" collapsed="false">
      <c r="A9" s="34" t="s">
        <v>24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6" t="n">
        <f aca="false">T7</f>
        <v>45000</v>
      </c>
      <c r="O9" s="37" t="s">
        <v>25</v>
      </c>
      <c r="P9" s="38"/>
      <c r="Q9" s="37"/>
      <c r="R9" s="37"/>
      <c r="S9" s="37"/>
      <c r="T9" s="39"/>
    </row>
    <row r="10" customFormat="false" ht="34.5" hidden="false" customHeight="true" outlineLevel="0" collapsed="false">
      <c r="A10" s="41" t="s">
        <v>26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customFormat="false" ht="34.5" hidden="false" customHeight="true" outlineLevel="0" collapsed="false">
      <c r="A11" s="42" t="s">
        <v>27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4">
    <mergeCell ref="A3:T3"/>
    <mergeCell ref="A4:A5"/>
    <mergeCell ref="B4:B5"/>
    <mergeCell ref="C4:C5"/>
    <mergeCell ref="D4:D5"/>
    <mergeCell ref="E4:I4"/>
    <mergeCell ref="J4:L4"/>
    <mergeCell ref="M4:M5"/>
    <mergeCell ref="N4:P4"/>
    <mergeCell ref="Q4:T4"/>
    <mergeCell ref="Q7:S7"/>
    <mergeCell ref="A9:L9"/>
    <mergeCell ref="A10:T10"/>
    <mergeCell ref="A11:T11"/>
  </mergeCells>
  <printOptions headings="false" gridLines="false" gridLinesSet="true" horizontalCentered="false" verticalCentered="false"/>
  <pageMargins left="0.551388888888889" right="0" top="0.827083333333333" bottom="0" header="0.511811023622047" footer="0.511811023622047"/>
  <pageSetup paperSize="9" scale="7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1478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2014-01-15T18:15:09Z</dcterms:created>
  <dc:creator>SaVa</dc:creator>
  <dc:description/>
  <dc:language>ru-RU</dc:language>
  <cp:lastModifiedBy/>
  <cp:lastPrinted>2026-03-16T15:39:20Z</cp:lastPrinted>
  <dcterms:modified xsi:type="dcterms:W3CDTF">2026-05-25T14:56:21Z</dcterms:modified>
  <cp:revision>130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