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EA8986F-D2FE-43B8-BB24-8C5DE3EAAF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Лист1!$J$1:$W$12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19" i="1" l="1"/>
  <c r="M119" i="1"/>
  <c r="P113" i="1"/>
  <c r="Q113" i="1" s="1"/>
  <c r="R113" i="1" s="1"/>
  <c r="P92" i="1"/>
  <c r="Q92" i="1" s="1"/>
  <c r="R92" i="1" s="1"/>
  <c r="P86" i="1"/>
  <c r="Q86" i="1" s="1"/>
  <c r="R86" i="1" s="1"/>
  <c r="P56" i="1"/>
  <c r="S56" i="1" s="1"/>
  <c r="P55" i="1"/>
  <c r="Q55" i="1" s="1"/>
  <c r="R55" i="1" s="1"/>
  <c r="S113" i="1" l="1"/>
  <c r="S92" i="1"/>
  <c r="S86" i="1"/>
  <c r="Q56" i="1"/>
  <c r="R56" i="1" s="1"/>
  <c r="S55" i="1"/>
  <c r="P118" i="1" l="1"/>
  <c r="S118" i="1" s="1"/>
  <c r="P117" i="1"/>
  <c r="S117" i="1" s="1"/>
  <c r="P116" i="1"/>
  <c r="S116" i="1" s="1"/>
  <c r="P115" i="1"/>
  <c r="S115" i="1" s="1"/>
  <c r="P114" i="1"/>
  <c r="Q114" i="1" s="1"/>
  <c r="R114" i="1" s="1"/>
  <c r="P112" i="1"/>
  <c r="S112" i="1" s="1"/>
  <c r="P111" i="1"/>
  <c r="S111" i="1" s="1"/>
  <c r="P110" i="1"/>
  <c r="S110" i="1" s="1"/>
  <c r="P109" i="1"/>
  <c r="S109" i="1" s="1"/>
  <c r="P108" i="1"/>
  <c r="S108" i="1" s="1"/>
  <c r="P107" i="1"/>
  <c r="S107" i="1" s="1"/>
  <c r="P106" i="1"/>
  <c r="S106" i="1" s="1"/>
  <c r="P105" i="1"/>
  <c r="S105" i="1" s="1"/>
  <c r="P104" i="1"/>
  <c r="S104" i="1" s="1"/>
  <c r="P103" i="1"/>
  <c r="S103" i="1" s="1"/>
  <c r="P102" i="1"/>
  <c r="S102" i="1" s="1"/>
  <c r="P101" i="1"/>
  <c r="S101" i="1" s="1"/>
  <c r="P100" i="1"/>
  <c r="S100" i="1" s="1"/>
  <c r="P99" i="1"/>
  <c r="S99" i="1" s="1"/>
  <c r="P98" i="1"/>
  <c r="S98" i="1" s="1"/>
  <c r="P97" i="1"/>
  <c r="S97" i="1" s="1"/>
  <c r="P96" i="1"/>
  <c r="S96" i="1" s="1"/>
  <c r="P95" i="1"/>
  <c r="Q95" i="1" s="1"/>
  <c r="R95" i="1" s="1"/>
  <c r="P94" i="1"/>
  <c r="S94" i="1" s="1"/>
  <c r="P93" i="1"/>
  <c r="S93" i="1" s="1"/>
  <c r="P91" i="1"/>
  <c r="S91" i="1" s="1"/>
  <c r="P90" i="1"/>
  <c r="S90" i="1" s="1"/>
  <c r="P89" i="1"/>
  <c r="S89" i="1" s="1"/>
  <c r="P88" i="1"/>
  <c r="Q88" i="1" s="1"/>
  <c r="R88" i="1" s="1"/>
  <c r="P87" i="1"/>
  <c r="S87" i="1" s="1"/>
  <c r="P85" i="1"/>
  <c r="S85" i="1" s="1"/>
  <c r="P84" i="1"/>
  <c r="S84" i="1" s="1"/>
  <c r="P83" i="1"/>
  <c r="Q83" i="1" s="1"/>
  <c r="R83" i="1" s="1"/>
  <c r="P82" i="1"/>
  <c r="S82" i="1" s="1"/>
  <c r="P81" i="1"/>
  <c r="S81" i="1" s="1"/>
  <c r="P80" i="1"/>
  <c r="S80" i="1" s="1"/>
  <c r="P79" i="1"/>
  <c r="S79" i="1" s="1"/>
  <c r="P78" i="1"/>
  <c r="Q78" i="1" s="1"/>
  <c r="R78" i="1" s="1"/>
  <c r="P77" i="1"/>
  <c r="S77" i="1" s="1"/>
  <c r="P76" i="1"/>
  <c r="S76" i="1" s="1"/>
  <c r="P75" i="1"/>
  <c r="S75" i="1" s="1"/>
  <c r="P74" i="1"/>
  <c r="S74" i="1" s="1"/>
  <c r="P73" i="1"/>
  <c r="Q73" i="1" s="1"/>
  <c r="R73" i="1" s="1"/>
  <c r="P72" i="1"/>
  <c r="Q72" i="1" s="1"/>
  <c r="R72" i="1" s="1"/>
  <c r="P71" i="1"/>
  <c r="S71" i="1" s="1"/>
  <c r="P70" i="1"/>
  <c r="S70" i="1" s="1"/>
  <c r="P69" i="1"/>
  <c r="S69" i="1" s="1"/>
  <c r="P68" i="1"/>
  <c r="S68" i="1" s="1"/>
  <c r="P67" i="1"/>
  <c r="Q67" i="1" s="1"/>
  <c r="R67" i="1" s="1"/>
  <c r="P66" i="1"/>
  <c r="Q66" i="1" s="1"/>
  <c r="R66" i="1" s="1"/>
  <c r="P65" i="1"/>
  <c r="S65" i="1" s="1"/>
  <c r="P64" i="1"/>
  <c r="S64" i="1" s="1"/>
  <c r="P63" i="1"/>
  <c r="Q63" i="1" s="1"/>
  <c r="R63" i="1" s="1"/>
  <c r="P62" i="1"/>
  <c r="S62" i="1" s="1"/>
  <c r="P61" i="1"/>
  <c r="S61" i="1" s="1"/>
  <c r="P60" i="1"/>
  <c r="Q60" i="1" s="1"/>
  <c r="R60" i="1" s="1"/>
  <c r="P59" i="1"/>
  <c r="S59" i="1" s="1"/>
  <c r="P58" i="1"/>
  <c r="Q58" i="1" s="1"/>
  <c r="R58" i="1" s="1"/>
  <c r="P57" i="1"/>
  <c r="S57" i="1" s="1"/>
  <c r="P54" i="1"/>
  <c r="S54" i="1" s="1"/>
  <c r="P53" i="1"/>
  <c r="S53" i="1" s="1"/>
  <c r="P52" i="1"/>
  <c r="S52" i="1" s="1"/>
  <c r="P51" i="1"/>
  <c r="S51" i="1" s="1"/>
  <c r="P50" i="1"/>
  <c r="S50" i="1" s="1"/>
  <c r="P49" i="1"/>
  <c r="S49" i="1" s="1"/>
  <c r="P44" i="1"/>
  <c r="S44" i="1" s="1"/>
  <c r="P39" i="1"/>
  <c r="S39" i="1" s="1"/>
  <c r="P40" i="1"/>
  <c r="Q40" i="1" s="1"/>
  <c r="R40" i="1" s="1"/>
  <c r="P41" i="1"/>
  <c r="S41" i="1" s="1"/>
  <c r="P42" i="1"/>
  <c r="Q42" i="1" s="1"/>
  <c r="R42" i="1" s="1"/>
  <c r="P43" i="1"/>
  <c r="Q43" i="1" s="1"/>
  <c r="R43" i="1" s="1"/>
  <c r="P45" i="1"/>
  <c r="S45" i="1" s="1"/>
  <c r="P46" i="1"/>
  <c r="Q46" i="1" s="1"/>
  <c r="R46" i="1" s="1"/>
  <c r="P47" i="1"/>
  <c r="S47" i="1" s="1"/>
  <c r="S88" i="1" l="1"/>
  <c r="S114" i="1"/>
  <c r="S95" i="1"/>
  <c r="Q118" i="1"/>
  <c r="R118" i="1" s="1"/>
  <c r="Q117" i="1"/>
  <c r="R117" i="1" s="1"/>
  <c r="Q116" i="1"/>
  <c r="R116" i="1" s="1"/>
  <c r="Q115" i="1"/>
  <c r="R115" i="1" s="1"/>
  <c r="Q112" i="1"/>
  <c r="R112" i="1" s="1"/>
  <c r="Q111" i="1"/>
  <c r="R111" i="1" s="1"/>
  <c r="Q110" i="1"/>
  <c r="R110" i="1" s="1"/>
  <c r="Q109" i="1"/>
  <c r="R109" i="1" s="1"/>
  <c r="Q108" i="1"/>
  <c r="R108" i="1" s="1"/>
  <c r="Q107" i="1"/>
  <c r="R107" i="1" s="1"/>
  <c r="Q106" i="1"/>
  <c r="R106" i="1" s="1"/>
  <c r="Q105" i="1"/>
  <c r="R105" i="1" s="1"/>
  <c r="Q104" i="1"/>
  <c r="R104" i="1" s="1"/>
  <c r="Q103" i="1"/>
  <c r="R103" i="1" s="1"/>
  <c r="Q102" i="1"/>
  <c r="R102" i="1" s="1"/>
  <c r="Q101" i="1"/>
  <c r="R101" i="1" s="1"/>
  <c r="Q100" i="1"/>
  <c r="R100" i="1" s="1"/>
  <c r="Q99" i="1"/>
  <c r="R99" i="1" s="1"/>
  <c r="Q98" i="1"/>
  <c r="R98" i="1" s="1"/>
  <c r="Q97" i="1"/>
  <c r="R97" i="1" s="1"/>
  <c r="Q96" i="1"/>
  <c r="R96" i="1" s="1"/>
  <c r="Q94" i="1"/>
  <c r="R94" i="1" s="1"/>
  <c r="Q93" i="1"/>
  <c r="R93" i="1" s="1"/>
  <c r="Q91" i="1"/>
  <c r="R91" i="1" s="1"/>
  <c r="Q90" i="1"/>
  <c r="R90" i="1" s="1"/>
  <c r="Q89" i="1"/>
  <c r="R89" i="1" s="1"/>
  <c r="Q87" i="1"/>
  <c r="R87" i="1" s="1"/>
  <c r="Q85" i="1"/>
  <c r="R85" i="1" s="1"/>
  <c r="Q84" i="1"/>
  <c r="R84" i="1" s="1"/>
  <c r="S83" i="1"/>
  <c r="Q82" i="1"/>
  <c r="R82" i="1" s="1"/>
  <c r="Q81" i="1"/>
  <c r="R81" i="1" s="1"/>
  <c r="Q80" i="1"/>
  <c r="R80" i="1" s="1"/>
  <c r="Q79" i="1"/>
  <c r="R79" i="1" s="1"/>
  <c r="S78" i="1"/>
  <c r="Q77" i="1"/>
  <c r="R77" i="1" s="1"/>
  <c r="Q76" i="1"/>
  <c r="R76" i="1" s="1"/>
  <c r="Q75" i="1"/>
  <c r="R75" i="1" s="1"/>
  <c r="Q74" i="1"/>
  <c r="R74" i="1" s="1"/>
  <c r="S73" i="1"/>
  <c r="S72" i="1"/>
  <c r="Q71" i="1"/>
  <c r="R71" i="1" s="1"/>
  <c r="Q70" i="1"/>
  <c r="R70" i="1" s="1"/>
  <c r="Q69" i="1"/>
  <c r="R69" i="1" s="1"/>
  <c r="Q68" i="1"/>
  <c r="R68" i="1" s="1"/>
  <c r="S67" i="1"/>
  <c r="S66" i="1"/>
  <c r="Q65" i="1"/>
  <c r="R65" i="1" s="1"/>
  <c r="Q64" i="1"/>
  <c r="R64" i="1" s="1"/>
  <c r="S63" i="1"/>
  <c r="Q62" i="1"/>
  <c r="R62" i="1" s="1"/>
  <c r="Q61" i="1"/>
  <c r="R61" i="1" s="1"/>
  <c r="S60" i="1"/>
  <c r="Q59" i="1"/>
  <c r="R59" i="1" s="1"/>
  <c r="S58" i="1"/>
  <c r="Q57" i="1"/>
  <c r="R57" i="1" s="1"/>
  <c r="Q53" i="1"/>
  <c r="R53" i="1" s="1"/>
  <c r="Q50" i="1"/>
  <c r="R50" i="1" s="1"/>
  <c r="Q52" i="1"/>
  <c r="R52" i="1" s="1"/>
  <c r="Q49" i="1"/>
  <c r="R49" i="1" s="1"/>
  <c r="Q51" i="1"/>
  <c r="R51" i="1" s="1"/>
  <c r="Q54" i="1"/>
  <c r="R54" i="1" s="1"/>
  <c r="Q47" i="1"/>
  <c r="R47" i="1" s="1"/>
  <c r="S46" i="1"/>
  <c r="Q45" i="1"/>
  <c r="R45" i="1" s="1"/>
  <c r="Q44" i="1"/>
  <c r="R44" i="1" s="1"/>
  <c r="S43" i="1"/>
  <c r="S42" i="1"/>
  <c r="Q41" i="1"/>
  <c r="R41" i="1" s="1"/>
  <c r="S40" i="1"/>
  <c r="Q39" i="1"/>
  <c r="R39" i="1" s="1"/>
  <c r="P36" i="1" l="1"/>
  <c r="Q36" i="1" s="1"/>
  <c r="R36" i="1" s="1"/>
  <c r="S36" i="1" l="1"/>
  <c r="P48" i="1"/>
  <c r="S48" i="1" s="1"/>
  <c r="P38" i="1"/>
  <c r="S38" i="1" s="1"/>
  <c r="P34" i="1"/>
  <c r="S34" i="1" s="1"/>
  <c r="P33" i="1"/>
  <c r="S33" i="1" s="1"/>
  <c r="P32" i="1"/>
  <c r="S32" i="1" s="1"/>
  <c r="P31" i="1"/>
  <c r="Q31" i="1" s="1"/>
  <c r="R31" i="1" s="1"/>
  <c r="P30" i="1"/>
  <c r="S30" i="1" s="1"/>
  <c r="P29" i="1"/>
  <c r="Q29" i="1" s="1"/>
  <c r="R29" i="1" s="1"/>
  <c r="P28" i="1"/>
  <c r="S28" i="1" s="1"/>
  <c r="P27" i="1"/>
  <c r="S27" i="1" s="1"/>
  <c r="P26" i="1"/>
  <c r="S26" i="1" s="1"/>
  <c r="S31" i="1" l="1"/>
  <c r="Q48" i="1"/>
  <c r="R48" i="1" s="1"/>
  <c r="Q38" i="1"/>
  <c r="R38" i="1" s="1"/>
  <c r="Q34" i="1"/>
  <c r="R34" i="1" s="1"/>
  <c r="Q33" i="1"/>
  <c r="R33" i="1" s="1"/>
  <c r="Q32" i="1"/>
  <c r="R32" i="1" s="1"/>
  <c r="Q30" i="1"/>
  <c r="R30" i="1" s="1"/>
  <c r="S29" i="1"/>
  <c r="Q28" i="1"/>
  <c r="R28" i="1" s="1"/>
  <c r="Q27" i="1"/>
  <c r="R27" i="1" s="1"/>
  <c r="Q26" i="1"/>
  <c r="R26" i="1" s="1"/>
  <c r="P8" i="1"/>
  <c r="Q8" i="1" s="1"/>
  <c r="R8" i="1" s="1"/>
  <c r="P9" i="1"/>
  <c r="S9" i="1" s="1"/>
  <c r="P10" i="1"/>
  <c r="Q10" i="1" s="1"/>
  <c r="R10" i="1" s="1"/>
  <c r="P11" i="1"/>
  <c r="S11" i="1" s="1"/>
  <c r="P12" i="1"/>
  <c r="Q12" i="1" s="1"/>
  <c r="R12" i="1" s="1"/>
  <c r="P13" i="1"/>
  <c r="Q13" i="1" s="1"/>
  <c r="R13" i="1" s="1"/>
  <c r="P14" i="1"/>
  <c r="Q14" i="1" s="1"/>
  <c r="R14" i="1" s="1"/>
  <c r="P15" i="1"/>
  <c r="Q15" i="1" s="1"/>
  <c r="R15" i="1" s="1"/>
  <c r="P16" i="1"/>
  <c r="Q16" i="1" s="1"/>
  <c r="R16" i="1" s="1"/>
  <c r="P17" i="1"/>
  <c r="Q17" i="1" s="1"/>
  <c r="R17" i="1" s="1"/>
  <c r="P18" i="1"/>
  <c r="S18" i="1" s="1"/>
  <c r="P19" i="1"/>
  <c r="S19" i="1" s="1"/>
  <c r="P20" i="1"/>
  <c r="S20" i="1" s="1"/>
  <c r="P21" i="1"/>
  <c r="S21" i="1" s="1"/>
  <c r="P22" i="1"/>
  <c r="Q22" i="1" s="1"/>
  <c r="R22" i="1" s="1"/>
  <c r="P23" i="1"/>
  <c r="Q23" i="1" s="1"/>
  <c r="R23" i="1" s="1"/>
  <c r="P24" i="1"/>
  <c r="Q24" i="1" s="1"/>
  <c r="R24" i="1" s="1"/>
  <c r="P25" i="1"/>
  <c r="S25" i="1" s="1"/>
  <c r="P35" i="1"/>
  <c r="Q35" i="1" s="1"/>
  <c r="R35" i="1" s="1"/>
  <c r="P37" i="1"/>
  <c r="S37" i="1" s="1"/>
  <c r="Q25" i="1" l="1"/>
  <c r="R25" i="1" s="1"/>
  <c r="S23" i="1"/>
  <c r="Q18" i="1"/>
  <c r="R18" i="1" s="1"/>
  <c r="S10" i="1"/>
  <c r="Q37" i="1"/>
  <c r="R37" i="1" s="1"/>
  <c r="S22" i="1"/>
  <c r="Q21" i="1"/>
  <c r="R21" i="1" s="1"/>
  <c r="Q20" i="1"/>
  <c r="R20" i="1" s="1"/>
  <c r="Q19" i="1"/>
  <c r="R19" i="1" s="1"/>
  <c r="S14" i="1"/>
  <c r="S13" i="1"/>
  <c r="S12" i="1"/>
  <c r="Q11" i="1"/>
  <c r="R11" i="1" s="1"/>
  <c r="Q9" i="1"/>
  <c r="R9" i="1" s="1"/>
  <c r="S16" i="1"/>
  <c r="S15" i="1"/>
  <c r="S24" i="1"/>
  <c r="S17" i="1"/>
  <c r="S8" i="1"/>
  <c r="S35" i="1"/>
</calcChain>
</file>

<file path=xl/sharedStrings.xml><?xml version="1.0" encoding="utf-8"?>
<sst xmlns="http://schemas.openxmlformats.org/spreadsheetml/2006/main" count="363" uniqueCount="200">
  <si>
    <t xml:space="preserve">Средняя арифметическая величина цены единицы продукции    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</si>
  <si>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</si>
  <si>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</si>
  <si>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</si>
  <si>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Наименование объекта закупки</t>
  </si>
  <si>
    <t>Итого:</t>
  </si>
  <si>
    <t>№ П/П</t>
  </si>
  <si>
    <t>КОРОБКА 350*195*115 ГОФР.</t>
  </si>
  <si>
    <t>КОРОБКА 350*230*117 ГОФР.</t>
  </si>
  <si>
    <t>КОРОБКА 350*310*140 ГОФР.</t>
  </si>
  <si>
    <t>КОРОБКА 275*166*100 ГОФР.</t>
  </si>
  <si>
    <t>КОРОБКА 460*305*110 ГОФР.</t>
  </si>
  <si>
    <t>№п/п</t>
  </si>
  <si>
    <t>Наименование</t>
  </si>
  <si>
    <t>Кол-во, шт.</t>
  </si>
  <si>
    <t>Цена, с НДС, руб.</t>
  </si>
  <si>
    <t xml:space="preserve">Цена единицы продукции, указанная в источнике №2                 </t>
  </si>
  <si>
    <t xml:space="preserve">Цена единицы продукции, указанная в источнике №3              </t>
  </si>
  <si>
    <t xml:space="preserve">Среднее квадратичное отклонение  </t>
  </si>
  <si>
    <t xml:space="preserve">Цена единицы продукции, указанная в источнике №1     </t>
  </si>
  <si>
    <t xml:space="preserve">Коэффициент вариации (%)    </t>
  </si>
  <si>
    <t>НМЦК (руб.)</t>
  </si>
  <si>
    <t xml:space="preserve">Наименование продукции     </t>
  </si>
  <si>
    <t>ОКПД 2</t>
  </si>
  <si>
    <r>
      <t>Расчет начальной (максимальной) цены контракта методом сопоставимых рыночных цен (анализа рынка)</t>
    </r>
    <r>
      <rPr>
        <sz val="10"/>
        <color theme="1"/>
        <rFont val="Times New Roman"/>
        <family val="1"/>
        <charset val="204"/>
      </rPr>
      <t xml:space="preserve">                     </t>
    </r>
  </si>
  <si>
    <t xml:space="preserve">Количество (объем) продукции </t>
  </si>
  <si>
    <t>Единица измерения</t>
  </si>
  <si>
    <t>Начальник ОМТО УПП и СП ЦТАО                                Д.А. Лепихин</t>
  </si>
  <si>
    <t>шт</t>
  </si>
  <si>
    <t>Товар</t>
  </si>
  <si>
    <t>м</t>
  </si>
  <si>
    <t>УШМ Deli DE-JM230-1E</t>
  </si>
  <si>
    <t>Миксер SDS+60*400мм</t>
  </si>
  <si>
    <t>Миксер SDS+80*400мм</t>
  </si>
  <si>
    <t>Шлиф шкурка на ткан.основе 40Н/Р40 801см*30м</t>
  </si>
  <si>
    <t>м.п</t>
  </si>
  <si>
    <t>Сварочная маска МС-6 Ресанта</t>
  </si>
  <si>
    <t>Шлифмашинка Ресанта ленточная ЛШМ 75/900</t>
  </si>
  <si>
    <t>Круг лепестковый 125*22мм Р60</t>
  </si>
  <si>
    <t>Проволока сварочная 1мм (5кг)</t>
  </si>
  <si>
    <t>Болт мебельный 8*40</t>
  </si>
  <si>
    <t>кг</t>
  </si>
  <si>
    <t>Гайка М-8</t>
  </si>
  <si>
    <t>Шайба М-8</t>
  </si>
  <si>
    <t>Рулетка 10м*25мм Компрессор</t>
  </si>
  <si>
    <t>Рулетка 5м*22мм автостоп</t>
  </si>
  <si>
    <t>Угольник магнитный д/сварки 34,9кг</t>
  </si>
  <si>
    <t>Цепь пильная С3 72зв</t>
  </si>
  <si>
    <t>Мешок белый 55*95 (50кг)</t>
  </si>
  <si>
    <t>Кабель ВВГ 2*2,5 ГОСТ</t>
  </si>
  <si>
    <t>Труба гофриров 16мм с зондом</t>
  </si>
  <si>
    <t>Прожектор 50Вт 6500К</t>
  </si>
  <si>
    <t>Патрон карболит. Е27</t>
  </si>
  <si>
    <t>Клапан обратный 50</t>
  </si>
  <si>
    <t>Тройник канализ.белый 50*45</t>
  </si>
  <si>
    <t>Манжетапереход 50*40</t>
  </si>
  <si>
    <t>Муфта комб.разъемная 20*3/4г</t>
  </si>
  <si>
    <t>Площадка торцевая с фланцем 180*250 100мм 100ПТПР</t>
  </si>
  <si>
    <t>Вентилятор осевой канальный PROFIT 100мм</t>
  </si>
  <si>
    <t>Крепеж 50 БЕЛЫЙ</t>
  </si>
  <si>
    <t>Газ следопыт</t>
  </si>
  <si>
    <t>Круг лепестковый 125*22мм Р80</t>
  </si>
  <si>
    <t>Круг отрезной TSUNAMI 125*1,6мм</t>
  </si>
  <si>
    <t>Круг отрезной TSUNAMI 125*1,2мм</t>
  </si>
  <si>
    <t>Насос измельчитель АМ-STP-450</t>
  </si>
  <si>
    <t>Труба гофрир. ПВХ 20 серая</t>
  </si>
  <si>
    <t>Манжета переход 50*25</t>
  </si>
  <si>
    <t>Заглушка внутр.канализации 50</t>
  </si>
  <si>
    <t>Тройник канал. Белый 50*50/87</t>
  </si>
  <si>
    <t>Кран шар. 1/2 с носиком ручка</t>
  </si>
  <si>
    <t>Хомут червячный 40-60 мм</t>
  </si>
  <si>
    <t>Хомут червячный 32-50 мм</t>
  </si>
  <si>
    <t>Анкерный болт с гайкой 8*40мм</t>
  </si>
  <si>
    <t>Шайба М8 кузовная</t>
  </si>
  <si>
    <t>Анкерный болт с гайкой 8*120мм</t>
  </si>
  <si>
    <t>Анкерный болт с гайкой 10*60мм</t>
  </si>
  <si>
    <t>Шайба М10 кузовная</t>
  </si>
  <si>
    <t>Муфта ПНД 32*1 ВР</t>
  </si>
  <si>
    <t>Дюбель с шурупом потай 6*40</t>
  </si>
  <si>
    <t>Крепеж клипса д/ПВХ тр.20мм СЕРЫЙ</t>
  </si>
  <si>
    <t>уп</t>
  </si>
  <si>
    <t>мп</t>
  </si>
  <si>
    <t>Масло ХЮТЕР-2т</t>
  </si>
  <si>
    <t>Маска сварщ. МС-6 РЕСАНТА</t>
  </si>
  <si>
    <t>Шина CS-161 ХЮТЕР (16-3/8-57)</t>
  </si>
  <si>
    <t>Тройник вн.кан. 110/87</t>
  </si>
  <si>
    <t>Отвод вн.кан. 110/87</t>
  </si>
  <si>
    <t>Саморез ПШ 4,2*41св</t>
  </si>
  <si>
    <t>Крестики д/плит 3мм</t>
  </si>
  <si>
    <t>УШМ INGCO1100Вт 125мм</t>
  </si>
  <si>
    <t>Рулетка ЙОКО 5м</t>
  </si>
  <si>
    <t>Угольник столяр. 500мм</t>
  </si>
  <si>
    <t>Бур SDS+6*160мм</t>
  </si>
  <si>
    <t>Труба ПП20 стекловолокно</t>
  </si>
  <si>
    <t>Угол ПП 20/90</t>
  </si>
  <si>
    <t>Угол ПП 20/45</t>
  </si>
  <si>
    <t>Муфта ПП 20</t>
  </si>
  <si>
    <t>Тройник ПП 20</t>
  </si>
  <si>
    <t>Обвод ПП 20</t>
  </si>
  <si>
    <t>Уголок коб.двойной с креплением ПП 20*1/2</t>
  </si>
  <si>
    <t>Опора ПП 20</t>
  </si>
  <si>
    <t>Муфта комб.разъем. ПП20*1/2г</t>
  </si>
  <si>
    <t>Муфта комб.разъем. ПП20*3/4</t>
  </si>
  <si>
    <t>Кран шар. ПП20</t>
  </si>
  <si>
    <t>Сместитель д/ван. 30см. Ассопа А81177</t>
  </si>
  <si>
    <t>Муфта комб ПП 20*1/2ш</t>
  </si>
  <si>
    <t>Труба внутр.канализ.белая 50*2000</t>
  </si>
  <si>
    <t>Труба внутр.канализ.белая 50*1000</t>
  </si>
  <si>
    <t>Тройник наруж.канализации 200*200/87</t>
  </si>
  <si>
    <t>Отвод наруж.канализаци 200/87</t>
  </si>
  <si>
    <t>Леска для триммера 3мм (круг с сердечником) 888-3-15</t>
  </si>
  <si>
    <t>Отвод вн.кан.белый 50/45</t>
  </si>
  <si>
    <t>Отвод вн.кан.белый 50/87</t>
  </si>
  <si>
    <t>Сифон Е150 Мини Элит</t>
  </si>
  <si>
    <t>Щетки №543</t>
  </si>
  <si>
    <t>Щетки №541</t>
  </si>
  <si>
    <t>Цепь д/пил С1</t>
  </si>
  <si>
    <t>Сверло по метал.кобальт 8мм</t>
  </si>
  <si>
    <t>Сверло по метал.кобальт 5мм</t>
  </si>
  <si>
    <t>Сверло по метал. Кобальт 4мм</t>
  </si>
  <si>
    <t>Полумаска фильтрую. С клапаном</t>
  </si>
  <si>
    <t xml:space="preserve">Комбинезон защитный </t>
  </si>
  <si>
    <t>Заклепка вытяж. 3,2*8</t>
  </si>
  <si>
    <t>Заклепочник 360гр. Спарта</t>
  </si>
  <si>
    <t>Угольник столяр. 400мм</t>
  </si>
  <si>
    <t>Изолента черная 15мм*10м</t>
  </si>
  <si>
    <t>Прожектор 100вт</t>
  </si>
  <si>
    <t>Вилка кауч.прямая</t>
  </si>
  <si>
    <t>Колодка 2-х мест.каучук</t>
  </si>
  <si>
    <t>Круг лепестковый 125 22мм Р40</t>
  </si>
  <si>
    <t>Наконечник сварочный №6 d1.0мм</t>
  </si>
  <si>
    <t>Наконечник сварочный №6 d1.2 мм</t>
  </si>
  <si>
    <t>УШМ ресанта 125/1200Э</t>
  </si>
  <si>
    <t>Краскопульт с верх.бачком 0019-01</t>
  </si>
  <si>
    <t>Пена монтаж.ремонт 100%</t>
  </si>
  <si>
    <t>Шайба ув.м6</t>
  </si>
  <si>
    <t>Гайка м6</t>
  </si>
  <si>
    <t>Цепь короткозвенная 5мм</t>
  </si>
  <si>
    <t>Паяльник 220В 80Вт дерев.ручка</t>
  </si>
  <si>
    <t>Диск пильный по дереву 200*32мм 48Т 74-1-203</t>
  </si>
  <si>
    <t>Шлифлента 75*457 Р80</t>
  </si>
  <si>
    <t>упак</t>
  </si>
  <si>
    <t>28.93.13.132</t>
  </si>
  <si>
    <t>28.92.40.131</t>
  </si>
  <si>
    <t>23.91.12.110 </t>
  </si>
  <si>
    <t>32.99.11.190</t>
  </si>
  <si>
    <t>23.91.11.140 </t>
  </si>
  <si>
    <t>24.34.11.130 </t>
  </si>
  <si>
    <t>25.94.11.110</t>
  </si>
  <si>
    <t>25.94.11.130</t>
  </si>
  <si>
    <t>25.94.12.110</t>
  </si>
  <si>
    <t>26.51.33.199</t>
  </si>
  <si>
    <t>28.29.70.110</t>
  </si>
  <si>
    <t>27.32.13.111 </t>
  </si>
  <si>
    <t> 27.40.33.130</t>
  </si>
  <si>
    <t>27.33.12.000 </t>
  </si>
  <si>
    <t>22.19.73.112</t>
  </si>
  <si>
    <t>22.21.29.130 </t>
  </si>
  <si>
    <t>28.25.20.130 </t>
  </si>
  <si>
    <t>06.20.10.131</t>
  </si>
  <si>
    <t>28.13.14.110</t>
  </si>
  <si>
    <t>22.21.29.110</t>
  </si>
  <si>
    <t>22.21.21.123</t>
  </si>
  <si>
    <t>28.14.13.131</t>
  </si>
  <si>
    <t>25.94.12.190</t>
  </si>
  <si>
    <t>22.29.29.190</t>
  </si>
  <si>
    <t>19.20.29.110</t>
  </si>
  <si>
    <t> 32.99.11.160</t>
  </si>
  <si>
    <t>22.11.14.191 </t>
  </si>
  <si>
    <t>25.94.11.120</t>
  </si>
  <si>
    <t>22.23.19.000 </t>
  </si>
  <si>
    <t>25.73.40.119</t>
  </si>
  <si>
    <t>22.21.29.130</t>
  </si>
  <si>
    <t>20.60.12.110</t>
  </si>
  <si>
    <t>32.91.19.110</t>
  </si>
  <si>
    <t>25.73.20.120</t>
  </si>
  <si>
    <t>32.99.11.120</t>
  </si>
  <si>
    <t>14.12.30.140</t>
  </si>
  <si>
    <t>25.94.12.120 </t>
  </si>
  <si>
    <t>25.73.30.290</t>
  </si>
  <si>
    <t> 26.51.33.143 </t>
  </si>
  <si>
    <t>22.21.42.130</t>
  </si>
  <si>
    <t>27.33.13.120.</t>
  </si>
  <si>
    <t>27.33.13.110</t>
  </si>
  <si>
    <t>27.90.32.110 </t>
  </si>
  <si>
    <t>28.29.22.190</t>
  </si>
  <si>
    <t>20.30.22.170</t>
  </si>
  <si>
    <t>25.93.17.110</t>
  </si>
  <si>
    <t>22.22.12.130 </t>
  </si>
  <si>
    <t>25.94.13.000 </t>
  </si>
  <si>
    <t>25.73.20.120 </t>
  </si>
  <si>
    <t>СВП Клин ворота 200шт</t>
  </si>
  <si>
    <t>28.49.11.120</t>
  </si>
  <si>
    <t>Трос сталь 10мм</t>
  </si>
  <si>
    <t>25.93.11.120</t>
  </si>
  <si>
    <t>Труба внутр.канализ.белая 50*500</t>
  </si>
  <si>
    <t>Кисть Воскресенье</t>
  </si>
  <si>
    <t>32.91.19.120</t>
  </si>
  <si>
    <t>Круг отрезной Луга 125*1,2</t>
  </si>
  <si>
    <t xml:space="preserve">Проведенное маркетинговое исследование позволяет выбрать в качестве единственного поставщика коммерческое предложение №1, так как предложенная цена ниже среднерыночной. Цена государственного контракта составляет  225 380 рублей 48 копеек.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</si>
</sst>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2" fillId="0" borderId="0" xfId="0" applyFont="1" applyBorder="1" applyAlignment="1">
      <alignment wrapText="1"/>
    </xf>
    <xf numFmtId="0" fontId="4" fillId="0" borderId="2" xfId="0" applyFont="1" applyBorder="1"/>
    <xf numFmtId="0" fontId="4" fillId="0" borderId="0" xfId="0" applyFont="1"/>
    <xf numFmtId="0" fontId="3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/>
    <xf numFmtId="0" fontId="1" fillId="0" borderId="0" xfId="0" applyFont="1"/>
    <xf numFmtId="0" fontId="1" fillId="0" borderId="0" xfId="0" applyFont="1" applyBorder="1"/>
    <xf numFmtId="4" fontId="1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2" fontId="6" fillId="0" borderId="4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" fillId="0" borderId="6" xfId="0" applyFont="1" applyBorder="1" applyAlignment="1"/>
    <xf numFmtId="0" fontId="0" fillId="0" borderId="2" xfId="0" applyBorder="1" applyAlignment="1"/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M139"/>
  <sheetViews>
    <sheetView tabSelected="1" topLeftCell="A108" zoomScale="112" zoomScaleNormal="112" zoomScalePageLayoutView="50" workbookViewId="0">
      <selection activeCell="O136" sqref="O136"/>
    </sheetView>
  </sheetViews>
  <sheetFormatPr defaultRowHeight="15" x14ac:dyDescent="0.25"/>
  <cols>
    <col min="1" max="1" width="1.5703125" customWidth="1"/>
    <col min="2" max="2" width="11.7109375" customWidth="1"/>
    <col min="3" max="8" width="9.140625" hidden="1" customWidth="1"/>
    <col min="9" max="9" width="5.28515625" customWidth="1"/>
    <col min="10" max="10" width="45.42578125" customWidth="1"/>
    <col min="11" max="11" width="7.7109375" customWidth="1"/>
    <col min="12" max="12" width="7" style="27" customWidth="1"/>
    <col min="13" max="13" width="10.5703125" customWidth="1"/>
    <col min="14" max="14" width="11.5703125" customWidth="1"/>
    <col min="15" max="15" width="11.28515625" customWidth="1"/>
    <col min="16" max="16" width="14.42578125" customWidth="1"/>
    <col min="17" max="17" width="13.42578125" customWidth="1"/>
    <col min="18" max="18" width="12.5703125" customWidth="1"/>
    <col min="19" max="19" width="11.7109375" customWidth="1"/>
    <col min="20" max="20" width="12" customWidth="1"/>
    <col min="21" max="21" width="16.85546875" customWidth="1"/>
    <col min="22" max="38" width="9.140625" customWidth="1"/>
    <col min="39" max="39" width="9.140625" hidden="1" customWidth="1"/>
  </cols>
  <sheetData>
    <row r="1" spans="2:39" x14ac:dyDescent="0.25">
      <c r="J1" s="2"/>
      <c r="K1" s="2"/>
    </row>
    <row r="2" spans="2:39" ht="25.5" customHeight="1" x14ac:dyDescent="0.3">
      <c r="B2" s="17"/>
      <c r="C2" s="17"/>
      <c r="D2" s="17"/>
      <c r="E2" s="17"/>
      <c r="F2" s="17"/>
      <c r="G2" s="17"/>
      <c r="H2" s="17"/>
      <c r="I2" s="47" t="s">
        <v>1</v>
      </c>
      <c r="J2" s="48"/>
      <c r="K2" s="48"/>
      <c r="L2" s="48"/>
      <c r="M2" s="48"/>
      <c r="N2" s="48"/>
      <c r="O2" s="48"/>
      <c r="P2" s="48"/>
      <c r="Q2" s="48"/>
      <c r="R2" s="48"/>
      <c r="S2" s="4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2:39" ht="11.25" customHeight="1" x14ac:dyDescent="0.25">
      <c r="B3" s="17"/>
      <c r="C3" s="17"/>
      <c r="D3" s="17"/>
      <c r="E3" s="17"/>
      <c r="F3" s="17"/>
      <c r="G3" s="17"/>
      <c r="H3" s="17"/>
      <c r="I3" s="62" t="s">
        <v>4</v>
      </c>
      <c r="J3" s="63"/>
      <c r="K3" s="63"/>
      <c r="L3" s="63"/>
      <c r="M3" s="50" t="s">
        <v>29</v>
      </c>
      <c r="N3" s="51"/>
      <c r="O3" s="51"/>
      <c r="P3" s="51"/>
      <c r="Q3" s="51"/>
      <c r="R3" s="51"/>
      <c r="S3" s="52"/>
      <c r="T3" s="14"/>
      <c r="U3" s="1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4"/>
    </row>
    <row r="4" spans="2:39" ht="62.25" customHeight="1" x14ac:dyDescent="0.25">
      <c r="B4" s="17"/>
      <c r="C4" s="17"/>
      <c r="D4" s="17"/>
      <c r="E4" s="17"/>
      <c r="F4" s="17"/>
      <c r="G4" s="17"/>
      <c r="H4" s="17"/>
      <c r="I4" s="62" t="s">
        <v>2</v>
      </c>
      <c r="J4" s="63"/>
      <c r="K4" s="63"/>
      <c r="L4" s="63"/>
      <c r="M4" s="50" t="s">
        <v>3</v>
      </c>
      <c r="N4" s="51"/>
      <c r="O4" s="51"/>
      <c r="P4" s="51"/>
      <c r="Q4" s="51"/>
      <c r="R4" s="51"/>
      <c r="S4" s="52"/>
      <c r="T4" s="14"/>
      <c r="U4" s="14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5"/>
    </row>
    <row r="5" spans="2:39" ht="12.75" customHeight="1" x14ac:dyDescent="0.25">
      <c r="B5" s="17"/>
      <c r="C5" s="17"/>
      <c r="D5" s="17"/>
      <c r="E5" s="17"/>
      <c r="F5" s="17"/>
      <c r="G5" s="17"/>
      <c r="H5" s="17"/>
      <c r="I5" s="53" t="s">
        <v>24</v>
      </c>
      <c r="J5" s="48"/>
      <c r="K5" s="48"/>
      <c r="L5" s="48"/>
      <c r="M5" s="48"/>
      <c r="N5" s="48"/>
      <c r="O5" s="48"/>
      <c r="P5" s="48"/>
      <c r="Q5" s="48"/>
      <c r="R5" s="48"/>
      <c r="S5" s="49"/>
      <c r="T5" s="1"/>
      <c r="U5" s="1"/>
    </row>
    <row r="6" spans="2:39" ht="39" customHeight="1" x14ac:dyDescent="0.25">
      <c r="B6" s="54" t="s">
        <v>23</v>
      </c>
      <c r="C6" s="17"/>
      <c r="D6" s="17"/>
      <c r="E6" s="17"/>
      <c r="F6" s="17"/>
      <c r="G6" s="17"/>
      <c r="H6" s="17"/>
      <c r="I6" s="54" t="s">
        <v>6</v>
      </c>
      <c r="J6" s="54" t="s">
        <v>22</v>
      </c>
      <c r="K6" s="55" t="s">
        <v>26</v>
      </c>
      <c r="L6" s="56" t="s">
        <v>25</v>
      </c>
      <c r="M6" s="54" t="s">
        <v>19</v>
      </c>
      <c r="N6" s="54" t="s">
        <v>16</v>
      </c>
      <c r="O6" s="54" t="s">
        <v>17</v>
      </c>
      <c r="P6" s="54" t="s">
        <v>0</v>
      </c>
      <c r="Q6" s="54" t="s">
        <v>18</v>
      </c>
      <c r="R6" s="66" t="s">
        <v>20</v>
      </c>
      <c r="S6" s="60" t="s">
        <v>21</v>
      </c>
      <c r="T6" s="1"/>
      <c r="U6" s="1"/>
    </row>
    <row r="7" spans="2:39" ht="37.5" customHeight="1" x14ac:dyDescent="0.25">
      <c r="B7" s="55"/>
      <c r="C7" s="17"/>
      <c r="D7" s="17"/>
      <c r="E7" s="17"/>
      <c r="F7" s="17"/>
      <c r="G7" s="17"/>
      <c r="H7" s="17"/>
      <c r="I7" s="55"/>
      <c r="J7" s="55"/>
      <c r="K7" s="58"/>
      <c r="L7" s="57"/>
      <c r="M7" s="55"/>
      <c r="N7" s="55"/>
      <c r="O7" s="55"/>
      <c r="P7" s="55"/>
      <c r="Q7" s="55"/>
      <c r="R7" s="67"/>
      <c r="S7" s="61"/>
      <c r="T7" s="1"/>
      <c r="U7" s="1"/>
    </row>
    <row r="8" spans="2:39" ht="15.75" customHeight="1" x14ac:dyDescent="0.25">
      <c r="B8" s="30" t="s">
        <v>142</v>
      </c>
      <c r="C8" s="36"/>
      <c r="D8" s="31"/>
      <c r="E8" s="32"/>
      <c r="F8" s="23"/>
      <c r="G8" s="23"/>
      <c r="H8" s="23"/>
      <c r="I8" s="39">
        <v>1</v>
      </c>
      <c r="J8" s="33" t="s">
        <v>31</v>
      </c>
      <c r="K8" s="36" t="s">
        <v>28</v>
      </c>
      <c r="L8" s="37">
        <v>1</v>
      </c>
      <c r="M8" s="7">
        <v>11200</v>
      </c>
      <c r="N8" s="7">
        <v>11500</v>
      </c>
      <c r="O8" s="7">
        <v>13200</v>
      </c>
      <c r="P8" s="7">
        <f t="shared" ref="P8:P48" si="0">AVERAGE(M8:O8)</f>
        <v>11966.666666666666</v>
      </c>
      <c r="Q8" s="7">
        <f>SQRT(((SUM((POWER(M8-P8,2)),(POWER(N8-P8,2)),(POWER(O8-P8,2)))/(COLUMNS(M8:O8)-1))))</f>
        <v>1078.5793124908957</v>
      </c>
      <c r="R8" s="7">
        <f t="shared" ref="R8:R48" si="1">Q8/P8*100</f>
        <v>9.0131975974169567</v>
      </c>
      <c r="S8" s="19">
        <f t="shared" ref="S8:S13" si="2">L8*P8</f>
        <v>11966.666666666666</v>
      </c>
      <c r="T8" s="1"/>
      <c r="U8" s="1"/>
    </row>
    <row r="9" spans="2:39" ht="15.75" customHeight="1" x14ac:dyDescent="0.25">
      <c r="B9" s="34" t="s">
        <v>143</v>
      </c>
      <c r="C9" s="23"/>
      <c r="D9" s="23"/>
      <c r="E9" s="23"/>
      <c r="F9" s="23"/>
      <c r="G9" s="23"/>
      <c r="H9" s="23"/>
      <c r="I9" s="39">
        <v>2</v>
      </c>
      <c r="J9" s="33" t="s">
        <v>32</v>
      </c>
      <c r="K9" s="36" t="s">
        <v>28</v>
      </c>
      <c r="L9" s="37">
        <v>1</v>
      </c>
      <c r="M9" s="7">
        <v>320</v>
      </c>
      <c r="N9" s="7">
        <v>320</v>
      </c>
      <c r="O9" s="7">
        <v>320</v>
      </c>
      <c r="P9" s="7">
        <f t="shared" si="0"/>
        <v>320</v>
      </c>
      <c r="Q9" s="7">
        <f>SQRT(((SUM((POWER(M9-P9,2)),(POWER(N9-P9,2)),(POWER(O9-P9,2)))/(COLUMNS(M9:O9)-1))))</f>
        <v>0</v>
      </c>
      <c r="R9" s="7">
        <f t="shared" si="1"/>
        <v>0</v>
      </c>
      <c r="S9" s="19">
        <f t="shared" si="2"/>
        <v>320</v>
      </c>
    </row>
    <row r="10" spans="2:39" ht="14.25" customHeight="1" x14ac:dyDescent="0.25">
      <c r="B10" s="34" t="s">
        <v>143</v>
      </c>
      <c r="C10" s="23"/>
      <c r="D10" s="23"/>
      <c r="E10" s="23"/>
      <c r="F10" s="23"/>
      <c r="G10" s="23"/>
      <c r="H10" s="23"/>
      <c r="I10" s="39">
        <v>3</v>
      </c>
      <c r="J10" s="33" t="s">
        <v>33</v>
      </c>
      <c r="K10" s="36" t="s">
        <v>28</v>
      </c>
      <c r="L10" s="37">
        <v>1</v>
      </c>
      <c r="M10" s="7">
        <v>350</v>
      </c>
      <c r="N10" s="7">
        <v>350</v>
      </c>
      <c r="O10" s="7">
        <v>350</v>
      </c>
      <c r="P10" s="7">
        <f t="shared" si="0"/>
        <v>350</v>
      </c>
      <c r="Q10" s="7">
        <f>SQRT(((SUM((POWER(M10-P10,2)),(POWER(N10-P10,2)),(POWER(O10-P10,2)))/(COLUMNS(M10:O10)-1))))</f>
        <v>0</v>
      </c>
      <c r="R10" s="7">
        <f t="shared" si="1"/>
        <v>0</v>
      </c>
      <c r="S10" s="19">
        <f t="shared" si="2"/>
        <v>350</v>
      </c>
    </row>
    <row r="11" spans="2:39" ht="14.25" customHeight="1" x14ac:dyDescent="0.25">
      <c r="B11" s="34" t="s">
        <v>144</v>
      </c>
      <c r="C11" s="23"/>
      <c r="D11" s="23"/>
      <c r="E11" s="23"/>
      <c r="F11" s="23"/>
      <c r="G11" s="23"/>
      <c r="H11" s="23"/>
      <c r="I11" s="39">
        <v>4</v>
      </c>
      <c r="J11" s="33" t="s">
        <v>34</v>
      </c>
      <c r="K11" s="36" t="s">
        <v>35</v>
      </c>
      <c r="L11" s="37">
        <v>30</v>
      </c>
      <c r="M11" s="7">
        <v>666.6</v>
      </c>
      <c r="N11" s="7">
        <v>666.6</v>
      </c>
      <c r="O11" s="7">
        <v>666.6</v>
      </c>
      <c r="P11" s="7">
        <f t="shared" si="0"/>
        <v>666.6</v>
      </c>
      <c r="Q11" s="7">
        <f>SQRT(((SUM((POWER(M11-P11,2)),(POWER(N11-P11,2)),(POWER(O11-P11,2)))/(COLUMNS(M11:O11)-1))))</f>
        <v>0</v>
      </c>
      <c r="R11" s="7">
        <f t="shared" si="1"/>
        <v>0</v>
      </c>
      <c r="S11" s="19">
        <f t="shared" si="2"/>
        <v>19998</v>
      </c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</row>
    <row r="12" spans="2:39" x14ac:dyDescent="0.25">
      <c r="B12" s="34" t="s">
        <v>145</v>
      </c>
      <c r="C12" s="23"/>
      <c r="D12" s="23"/>
      <c r="E12" s="23"/>
      <c r="F12" s="23"/>
      <c r="G12" s="23"/>
      <c r="H12" s="23"/>
      <c r="I12" s="39">
        <v>5</v>
      </c>
      <c r="J12" s="33" t="s">
        <v>36</v>
      </c>
      <c r="K12" s="36" t="s">
        <v>28</v>
      </c>
      <c r="L12" s="37">
        <v>7</v>
      </c>
      <c r="M12" s="7">
        <v>1155</v>
      </c>
      <c r="N12" s="7">
        <v>1155</v>
      </c>
      <c r="O12" s="7">
        <v>1155</v>
      </c>
      <c r="P12" s="7">
        <f t="shared" si="0"/>
        <v>1155</v>
      </c>
      <c r="Q12" s="7">
        <f>SQRT(((SUM((POWER(M12-P12,2)),(POWER(N12-P12,2)),(POWER(O12-P12,2)))/(COLUMNS(M12:O12)-1))))</f>
        <v>0</v>
      </c>
      <c r="R12" s="7">
        <f t="shared" si="1"/>
        <v>0</v>
      </c>
      <c r="S12" s="19">
        <f t="shared" si="2"/>
        <v>8085</v>
      </c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</row>
    <row r="13" spans="2:39" x14ac:dyDescent="0.25">
      <c r="B13" s="34" t="s">
        <v>142</v>
      </c>
      <c r="C13" s="23"/>
      <c r="D13" s="23"/>
      <c r="E13" s="23"/>
      <c r="F13" s="23"/>
      <c r="G13" s="23"/>
      <c r="H13" s="23"/>
      <c r="I13" s="39">
        <v>6</v>
      </c>
      <c r="J13" s="33" t="s">
        <v>37</v>
      </c>
      <c r="K13" s="36" t="s">
        <v>28</v>
      </c>
      <c r="L13" s="37">
        <v>1</v>
      </c>
      <c r="M13" s="7">
        <v>6000</v>
      </c>
      <c r="N13" s="7">
        <v>6000</v>
      </c>
      <c r="O13" s="7">
        <v>6000</v>
      </c>
      <c r="P13" s="7">
        <f t="shared" si="0"/>
        <v>6000</v>
      </c>
      <c r="Q13" s="7">
        <f t="shared" ref="Q13:Q48" si="3">SQRT(((SUM((POWER(M13-P13,2)),(POWER(N13-P13,2)),(POWER(O13-P13,2)))/(COLUMNS(M13:O13)-1))))</f>
        <v>0</v>
      </c>
      <c r="R13" s="7">
        <f t="shared" si="1"/>
        <v>0</v>
      </c>
      <c r="S13" s="19">
        <f t="shared" si="2"/>
        <v>6000</v>
      </c>
    </row>
    <row r="14" spans="2:39" x14ac:dyDescent="0.25">
      <c r="B14" s="34" t="s">
        <v>146</v>
      </c>
      <c r="C14" s="23"/>
      <c r="D14" s="23"/>
      <c r="E14" s="23"/>
      <c r="F14" s="23"/>
      <c r="G14" s="23"/>
      <c r="H14" s="23"/>
      <c r="I14" s="39">
        <v>7</v>
      </c>
      <c r="J14" s="33" t="s">
        <v>38</v>
      </c>
      <c r="K14" s="36" t="s">
        <v>28</v>
      </c>
      <c r="L14" s="37">
        <v>25</v>
      </c>
      <c r="M14" s="7">
        <v>105</v>
      </c>
      <c r="N14" s="7">
        <v>105</v>
      </c>
      <c r="O14" s="7">
        <v>105</v>
      </c>
      <c r="P14" s="7">
        <f t="shared" si="0"/>
        <v>105</v>
      </c>
      <c r="Q14" s="7">
        <f t="shared" si="3"/>
        <v>0</v>
      </c>
      <c r="R14" s="7">
        <f t="shared" si="1"/>
        <v>0</v>
      </c>
      <c r="S14" s="19">
        <f t="shared" ref="S14:S48" si="4">L14*P14</f>
        <v>2625</v>
      </c>
    </row>
    <row r="15" spans="2:39" x14ac:dyDescent="0.25">
      <c r="B15" s="34" t="s">
        <v>147</v>
      </c>
      <c r="C15" s="23"/>
      <c r="D15" s="23"/>
      <c r="E15" s="23"/>
      <c r="F15" s="23"/>
      <c r="G15" s="23"/>
      <c r="H15" s="23"/>
      <c r="I15" s="39">
        <v>8</v>
      </c>
      <c r="J15" s="33" t="s">
        <v>39</v>
      </c>
      <c r="K15" s="36" t="s">
        <v>28</v>
      </c>
      <c r="L15" s="37">
        <v>3</v>
      </c>
      <c r="M15" s="7">
        <v>1500</v>
      </c>
      <c r="N15" s="7">
        <v>1500</v>
      </c>
      <c r="O15" s="7">
        <v>1500</v>
      </c>
      <c r="P15" s="7">
        <f t="shared" si="0"/>
        <v>1500</v>
      </c>
      <c r="Q15" s="7">
        <f t="shared" si="3"/>
        <v>0</v>
      </c>
      <c r="R15" s="7">
        <f t="shared" si="1"/>
        <v>0</v>
      </c>
      <c r="S15" s="19">
        <f t="shared" si="4"/>
        <v>4500</v>
      </c>
    </row>
    <row r="16" spans="2:39" x14ac:dyDescent="0.25">
      <c r="B16" s="34" t="s">
        <v>148</v>
      </c>
      <c r="C16" s="23"/>
      <c r="D16" s="23"/>
      <c r="E16" s="23"/>
      <c r="F16" s="23"/>
      <c r="G16" s="23"/>
      <c r="H16" s="23"/>
      <c r="I16" s="39">
        <v>9</v>
      </c>
      <c r="J16" s="33" t="s">
        <v>40</v>
      </c>
      <c r="K16" s="36" t="s">
        <v>41</v>
      </c>
      <c r="L16" s="37">
        <v>2.5499999999999998</v>
      </c>
      <c r="M16" s="7">
        <v>221.18</v>
      </c>
      <c r="N16" s="7">
        <v>221.18</v>
      </c>
      <c r="O16" s="7">
        <v>221.18</v>
      </c>
      <c r="P16" s="7">
        <f t="shared" si="0"/>
        <v>221.17999999999998</v>
      </c>
      <c r="Q16" s="7">
        <f t="shared" si="3"/>
        <v>3.4809342861069267E-14</v>
      </c>
      <c r="R16" s="7">
        <f t="shared" si="1"/>
        <v>1.5738015580553968E-14</v>
      </c>
      <c r="S16" s="19">
        <f t="shared" si="4"/>
        <v>564.0089999999999</v>
      </c>
    </row>
    <row r="17" spans="2:19" x14ac:dyDescent="0.25">
      <c r="B17" s="34" t="s">
        <v>149</v>
      </c>
      <c r="C17" s="23"/>
      <c r="D17" s="23"/>
      <c r="E17" s="23"/>
      <c r="F17" s="23"/>
      <c r="G17" s="23"/>
      <c r="H17" s="23"/>
      <c r="I17" s="39">
        <v>10</v>
      </c>
      <c r="J17" s="33" t="s">
        <v>42</v>
      </c>
      <c r="K17" s="36" t="s">
        <v>28</v>
      </c>
      <c r="L17" s="37">
        <v>274</v>
      </c>
      <c r="M17" s="7">
        <v>1.5</v>
      </c>
      <c r="N17" s="7">
        <v>1.5</v>
      </c>
      <c r="O17" s="7">
        <v>1.5</v>
      </c>
      <c r="P17" s="7">
        <f t="shared" si="0"/>
        <v>1.5</v>
      </c>
      <c r="Q17" s="7">
        <f t="shared" si="3"/>
        <v>0</v>
      </c>
      <c r="R17" s="7">
        <f t="shared" si="1"/>
        <v>0</v>
      </c>
      <c r="S17" s="19">
        <f t="shared" si="4"/>
        <v>411</v>
      </c>
    </row>
    <row r="18" spans="2:19" x14ac:dyDescent="0.25">
      <c r="B18" s="34" t="s">
        <v>150</v>
      </c>
      <c r="C18" s="23"/>
      <c r="D18" s="23"/>
      <c r="E18" s="23"/>
      <c r="F18" s="23"/>
      <c r="G18" s="23"/>
      <c r="H18" s="23"/>
      <c r="I18" s="39">
        <v>11</v>
      </c>
      <c r="J18" s="33" t="s">
        <v>43</v>
      </c>
      <c r="K18" s="36" t="s">
        <v>28</v>
      </c>
      <c r="L18" s="37">
        <v>120</v>
      </c>
      <c r="M18" s="7">
        <v>2</v>
      </c>
      <c r="N18" s="7">
        <v>2</v>
      </c>
      <c r="O18" s="7">
        <v>2</v>
      </c>
      <c r="P18" s="7">
        <f t="shared" si="0"/>
        <v>2</v>
      </c>
      <c r="Q18" s="7">
        <f t="shared" si="3"/>
        <v>0</v>
      </c>
      <c r="R18" s="7">
        <f t="shared" si="1"/>
        <v>0</v>
      </c>
      <c r="S18" s="19">
        <f t="shared" si="4"/>
        <v>240</v>
      </c>
    </row>
    <row r="19" spans="2:19" x14ac:dyDescent="0.25">
      <c r="B19" s="34" t="s">
        <v>151</v>
      </c>
      <c r="C19" s="23"/>
      <c r="D19" s="23"/>
      <c r="E19" s="23"/>
      <c r="F19" s="23"/>
      <c r="G19" s="23"/>
      <c r="H19" s="23"/>
      <c r="I19" s="39">
        <v>12</v>
      </c>
      <c r="J19" s="33" t="s">
        <v>44</v>
      </c>
      <c r="K19" s="36" t="s">
        <v>28</v>
      </c>
      <c r="L19" s="37">
        <v>2</v>
      </c>
      <c r="M19" s="7">
        <v>245</v>
      </c>
      <c r="N19" s="7">
        <v>245</v>
      </c>
      <c r="O19" s="7">
        <v>245</v>
      </c>
      <c r="P19" s="7">
        <f t="shared" si="0"/>
        <v>245</v>
      </c>
      <c r="Q19" s="7">
        <f t="shared" si="3"/>
        <v>0</v>
      </c>
      <c r="R19" s="7">
        <f t="shared" si="1"/>
        <v>0</v>
      </c>
      <c r="S19" s="19">
        <f t="shared" si="4"/>
        <v>490</v>
      </c>
    </row>
    <row r="20" spans="2:19" ht="13.5" customHeight="1" x14ac:dyDescent="0.25">
      <c r="B20" s="34" t="s">
        <v>151</v>
      </c>
      <c r="C20" s="23"/>
      <c r="D20" s="23"/>
      <c r="E20" s="23"/>
      <c r="F20" s="23"/>
      <c r="G20" s="23"/>
      <c r="H20" s="23"/>
      <c r="I20" s="39">
        <v>13</v>
      </c>
      <c r="J20" s="33" t="s">
        <v>45</v>
      </c>
      <c r="K20" s="36" t="s">
        <v>28</v>
      </c>
      <c r="L20" s="37">
        <v>2</v>
      </c>
      <c r="M20" s="7">
        <v>405</v>
      </c>
      <c r="N20" s="7">
        <v>405</v>
      </c>
      <c r="O20" s="7">
        <v>405</v>
      </c>
      <c r="P20" s="7">
        <f t="shared" si="0"/>
        <v>405</v>
      </c>
      <c r="Q20" s="7">
        <f t="shared" si="3"/>
        <v>0</v>
      </c>
      <c r="R20" s="7">
        <f t="shared" si="1"/>
        <v>0</v>
      </c>
      <c r="S20" s="19">
        <f t="shared" si="4"/>
        <v>810</v>
      </c>
    </row>
    <row r="21" spans="2:19" ht="14.25" customHeight="1" x14ac:dyDescent="0.25">
      <c r="B21" s="34" t="s">
        <v>152</v>
      </c>
      <c r="C21" s="23"/>
      <c r="D21" s="23"/>
      <c r="E21" s="23"/>
      <c r="F21" s="23"/>
      <c r="G21" s="23"/>
      <c r="H21" s="23"/>
      <c r="I21" s="39">
        <v>14</v>
      </c>
      <c r="J21" s="33" t="s">
        <v>46</v>
      </c>
      <c r="K21" s="36" t="s">
        <v>28</v>
      </c>
      <c r="L21" s="37">
        <v>3</v>
      </c>
      <c r="M21" s="7">
        <v>820</v>
      </c>
      <c r="N21" s="7">
        <v>820</v>
      </c>
      <c r="O21" s="7">
        <v>820</v>
      </c>
      <c r="P21" s="7">
        <f t="shared" si="0"/>
        <v>820</v>
      </c>
      <c r="Q21" s="7">
        <f t="shared" si="3"/>
        <v>0</v>
      </c>
      <c r="R21" s="7">
        <f t="shared" si="1"/>
        <v>0</v>
      </c>
      <c r="S21" s="19">
        <f t="shared" si="4"/>
        <v>2460</v>
      </c>
    </row>
    <row r="22" spans="2:19" x14ac:dyDescent="0.25">
      <c r="B22" s="34" t="s">
        <v>190</v>
      </c>
      <c r="C22" s="23"/>
      <c r="D22" s="23"/>
      <c r="E22" s="23"/>
      <c r="F22" s="23"/>
      <c r="G22" s="23"/>
      <c r="H22" s="23"/>
      <c r="I22" s="39">
        <v>15</v>
      </c>
      <c r="J22" s="33" t="s">
        <v>47</v>
      </c>
      <c r="K22" s="36" t="s">
        <v>28</v>
      </c>
      <c r="L22" s="37">
        <v>2</v>
      </c>
      <c r="M22" s="7">
        <v>960</v>
      </c>
      <c r="N22" s="7">
        <v>960</v>
      </c>
      <c r="O22" s="7">
        <v>960</v>
      </c>
      <c r="P22" s="7">
        <f t="shared" si="0"/>
        <v>960</v>
      </c>
      <c r="Q22" s="7">
        <f t="shared" si="3"/>
        <v>0</v>
      </c>
      <c r="R22" s="7">
        <f t="shared" si="1"/>
        <v>0</v>
      </c>
      <c r="S22" s="19">
        <f t="shared" si="4"/>
        <v>1920</v>
      </c>
    </row>
    <row r="23" spans="2:19" x14ac:dyDescent="0.25">
      <c r="B23" s="34" t="s">
        <v>188</v>
      </c>
      <c r="C23" s="23"/>
      <c r="D23" s="23"/>
      <c r="E23" s="23"/>
      <c r="F23" s="23"/>
      <c r="G23" s="23"/>
      <c r="H23" s="23"/>
      <c r="I23" s="39">
        <v>16</v>
      </c>
      <c r="J23" s="33" t="s">
        <v>48</v>
      </c>
      <c r="K23" s="36" t="s">
        <v>28</v>
      </c>
      <c r="L23" s="37">
        <v>100</v>
      </c>
      <c r="M23" s="7">
        <v>25</v>
      </c>
      <c r="N23" s="7">
        <v>25</v>
      </c>
      <c r="O23" s="7">
        <v>25</v>
      </c>
      <c r="P23" s="7">
        <f t="shared" si="0"/>
        <v>25</v>
      </c>
      <c r="Q23" s="7">
        <f t="shared" si="3"/>
        <v>0</v>
      </c>
      <c r="R23" s="7">
        <f t="shared" si="1"/>
        <v>0</v>
      </c>
      <c r="S23" s="19">
        <f t="shared" si="4"/>
        <v>2500</v>
      </c>
    </row>
    <row r="24" spans="2:19" ht="13.5" customHeight="1" x14ac:dyDescent="0.25">
      <c r="B24" s="34" t="s">
        <v>153</v>
      </c>
      <c r="C24" s="23"/>
      <c r="D24" s="23"/>
      <c r="E24" s="23"/>
      <c r="F24" s="23"/>
      <c r="G24" s="23"/>
      <c r="H24" s="23"/>
      <c r="I24" s="39">
        <v>17</v>
      </c>
      <c r="J24" s="33" t="s">
        <v>49</v>
      </c>
      <c r="K24" s="36" t="s">
        <v>35</v>
      </c>
      <c r="L24" s="37">
        <v>320</v>
      </c>
      <c r="M24" s="7">
        <v>100</v>
      </c>
      <c r="N24" s="7">
        <v>100</v>
      </c>
      <c r="O24" s="7">
        <v>100</v>
      </c>
      <c r="P24" s="7">
        <f t="shared" si="0"/>
        <v>100</v>
      </c>
      <c r="Q24" s="7">
        <f t="shared" si="3"/>
        <v>0</v>
      </c>
      <c r="R24" s="7">
        <f t="shared" si="1"/>
        <v>0</v>
      </c>
      <c r="S24" s="19">
        <f t="shared" si="4"/>
        <v>32000</v>
      </c>
    </row>
    <row r="25" spans="2:19" ht="13.5" customHeight="1" x14ac:dyDescent="0.25">
      <c r="B25" s="34" t="s">
        <v>162</v>
      </c>
      <c r="C25" s="23"/>
      <c r="D25" s="23"/>
      <c r="E25" s="23"/>
      <c r="F25" s="23"/>
      <c r="G25" s="23"/>
      <c r="H25" s="23"/>
      <c r="I25" s="39">
        <v>18</v>
      </c>
      <c r="J25" s="33" t="s">
        <v>50</v>
      </c>
      <c r="K25" s="36" t="s">
        <v>35</v>
      </c>
      <c r="L25" s="37">
        <v>100</v>
      </c>
      <c r="M25" s="7">
        <v>16</v>
      </c>
      <c r="N25" s="7">
        <v>16</v>
      </c>
      <c r="O25" s="7">
        <v>16</v>
      </c>
      <c r="P25" s="7">
        <f t="shared" si="0"/>
        <v>16</v>
      </c>
      <c r="Q25" s="7">
        <f t="shared" si="3"/>
        <v>0</v>
      </c>
      <c r="R25" s="7">
        <f t="shared" si="1"/>
        <v>0</v>
      </c>
      <c r="S25" s="19">
        <f t="shared" si="4"/>
        <v>1600</v>
      </c>
    </row>
    <row r="26" spans="2:19" ht="13.5" customHeight="1" x14ac:dyDescent="0.25">
      <c r="B26" s="34" t="s">
        <v>154</v>
      </c>
      <c r="C26" s="23"/>
      <c r="D26" s="23"/>
      <c r="E26" s="23"/>
      <c r="F26" s="23"/>
      <c r="G26" s="23"/>
      <c r="H26" s="23"/>
      <c r="I26" s="39">
        <v>19</v>
      </c>
      <c r="J26" s="33" t="s">
        <v>51</v>
      </c>
      <c r="K26" s="38" t="s">
        <v>28</v>
      </c>
      <c r="L26" s="39">
        <v>3</v>
      </c>
      <c r="M26" s="7">
        <v>565</v>
      </c>
      <c r="N26" s="7">
        <v>565</v>
      </c>
      <c r="O26" s="7">
        <v>565</v>
      </c>
      <c r="P26" s="7">
        <f t="shared" si="0"/>
        <v>565</v>
      </c>
      <c r="Q26" s="7">
        <f t="shared" si="3"/>
        <v>0</v>
      </c>
      <c r="R26" s="7">
        <f t="shared" si="1"/>
        <v>0</v>
      </c>
      <c r="S26" s="19">
        <f t="shared" si="4"/>
        <v>1695</v>
      </c>
    </row>
    <row r="27" spans="2:19" ht="13.5" customHeight="1" x14ac:dyDescent="0.25">
      <c r="B27" s="34" t="s">
        <v>155</v>
      </c>
      <c r="C27" s="23"/>
      <c r="D27" s="23"/>
      <c r="E27" s="23"/>
      <c r="F27" s="23"/>
      <c r="G27" s="23"/>
      <c r="H27" s="23"/>
      <c r="I27" s="39">
        <v>20</v>
      </c>
      <c r="J27" s="33" t="s">
        <v>52</v>
      </c>
      <c r="K27" s="38" t="s">
        <v>28</v>
      </c>
      <c r="L27" s="39">
        <v>3</v>
      </c>
      <c r="M27" s="7">
        <v>58</v>
      </c>
      <c r="N27" s="7">
        <v>58</v>
      </c>
      <c r="O27" s="7">
        <v>58</v>
      </c>
      <c r="P27" s="7">
        <f t="shared" si="0"/>
        <v>58</v>
      </c>
      <c r="Q27" s="7">
        <f t="shared" si="3"/>
        <v>0</v>
      </c>
      <c r="R27" s="7">
        <f t="shared" si="1"/>
        <v>0</v>
      </c>
      <c r="S27" s="19">
        <f t="shared" si="4"/>
        <v>174</v>
      </c>
    </row>
    <row r="28" spans="2:19" ht="13.5" customHeight="1" x14ac:dyDescent="0.25">
      <c r="B28" s="34" t="s">
        <v>162</v>
      </c>
      <c r="C28" s="23"/>
      <c r="D28" s="23"/>
      <c r="E28" s="23"/>
      <c r="F28" s="23"/>
      <c r="G28" s="23"/>
      <c r="H28" s="23"/>
      <c r="I28" s="39">
        <v>21</v>
      </c>
      <c r="J28" s="33" t="s">
        <v>53</v>
      </c>
      <c r="K28" s="38" t="s">
        <v>28</v>
      </c>
      <c r="L28" s="39">
        <v>1</v>
      </c>
      <c r="M28" s="7">
        <v>1025</v>
      </c>
      <c r="N28" s="7">
        <v>1125</v>
      </c>
      <c r="O28" s="7">
        <v>1025</v>
      </c>
      <c r="P28" s="7">
        <f t="shared" si="0"/>
        <v>1058.3333333333333</v>
      </c>
      <c r="Q28" s="7">
        <f t="shared" si="3"/>
        <v>57.735026918962575</v>
      </c>
      <c r="R28" s="7">
        <f t="shared" si="1"/>
        <v>5.455278134075205</v>
      </c>
      <c r="S28" s="19">
        <f t="shared" si="4"/>
        <v>1058.3333333333333</v>
      </c>
    </row>
    <row r="29" spans="2:19" ht="13.5" customHeight="1" x14ac:dyDescent="0.25">
      <c r="B29" s="34" t="s">
        <v>162</v>
      </c>
      <c r="C29" s="23"/>
      <c r="D29" s="23"/>
      <c r="E29" s="23"/>
      <c r="F29" s="23"/>
      <c r="G29" s="23"/>
      <c r="H29" s="23"/>
      <c r="I29" s="39">
        <v>22</v>
      </c>
      <c r="J29" s="33" t="s">
        <v>54</v>
      </c>
      <c r="K29" s="38" t="s">
        <v>28</v>
      </c>
      <c r="L29" s="39">
        <v>5</v>
      </c>
      <c r="M29" s="7">
        <v>145</v>
      </c>
      <c r="N29" s="7">
        <v>145</v>
      </c>
      <c r="O29" s="7">
        <v>145</v>
      </c>
      <c r="P29" s="7">
        <f t="shared" si="0"/>
        <v>145</v>
      </c>
      <c r="Q29" s="7">
        <f t="shared" si="3"/>
        <v>0</v>
      </c>
      <c r="R29" s="7">
        <f t="shared" si="1"/>
        <v>0</v>
      </c>
      <c r="S29" s="19">
        <f t="shared" si="4"/>
        <v>725</v>
      </c>
    </row>
    <row r="30" spans="2:19" ht="13.5" customHeight="1" x14ac:dyDescent="0.25">
      <c r="B30" s="34" t="s">
        <v>156</v>
      </c>
      <c r="C30" s="23"/>
      <c r="D30" s="23"/>
      <c r="E30" s="23"/>
      <c r="F30" s="23"/>
      <c r="G30" s="23"/>
      <c r="H30" s="23"/>
      <c r="I30" s="39">
        <v>23</v>
      </c>
      <c r="J30" s="33" t="s">
        <v>55</v>
      </c>
      <c r="K30" s="38" t="s">
        <v>28</v>
      </c>
      <c r="L30" s="39">
        <v>3</v>
      </c>
      <c r="M30" s="7">
        <v>30</v>
      </c>
      <c r="N30" s="7">
        <v>30</v>
      </c>
      <c r="O30" s="7">
        <v>30</v>
      </c>
      <c r="P30" s="7">
        <f t="shared" si="0"/>
        <v>30</v>
      </c>
      <c r="Q30" s="7">
        <f t="shared" si="3"/>
        <v>0</v>
      </c>
      <c r="R30" s="7">
        <f t="shared" si="1"/>
        <v>0</v>
      </c>
      <c r="S30" s="19">
        <f t="shared" si="4"/>
        <v>90</v>
      </c>
    </row>
    <row r="31" spans="2:19" ht="13.5" customHeight="1" x14ac:dyDescent="0.25">
      <c r="B31" s="34" t="s">
        <v>157</v>
      </c>
      <c r="C31" s="23"/>
      <c r="D31" s="23"/>
      <c r="E31" s="23"/>
      <c r="F31" s="23"/>
      <c r="G31" s="23"/>
      <c r="H31" s="23"/>
      <c r="I31" s="39">
        <v>24</v>
      </c>
      <c r="J31" s="33" t="s">
        <v>56</v>
      </c>
      <c r="K31" s="38" t="s">
        <v>28</v>
      </c>
      <c r="L31" s="39">
        <v>6</v>
      </c>
      <c r="M31" s="7">
        <v>230</v>
      </c>
      <c r="N31" s="7">
        <v>230</v>
      </c>
      <c r="O31" s="7">
        <v>230</v>
      </c>
      <c r="P31" s="7">
        <f t="shared" si="0"/>
        <v>230</v>
      </c>
      <c r="Q31" s="7">
        <f t="shared" si="3"/>
        <v>0</v>
      </c>
      <c r="R31" s="7">
        <f t="shared" si="1"/>
        <v>0</v>
      </c>
      <c r="S31" s="19">
        <f t="shared" si="4"/>
        <v>1380</v>
      </c>
    </row>
    <row r="32" spans="2:19" ht="25.5" customHeight="1" x14ac:dyDescent="0.25">
      <c r="B32" s="34" t="s">
        <v>165</v>
      </c>
      <c r="C32" s="23"/>
      <c r="D32" s="23"/>
      <c r="E32" s="23"/>
      <c r="F32" s="23"/>
      <c r="G32" s="23"/>
      <c r="H32" s="23"/>
      <c r="I32" s="39">
        <v>25</v>
      </c>
      <c r="J32" s="33" t="s">
        <v>57</v>
      </c>
      <c r="K32" s="38" t="s">
        <v>28</v>
      </c>
      <c r="L32" s="39">
        <v>1</v>
      </c>
      <c r="M32" s="7">
        <v>180</v>
      </c>
      <c r="N32" s="7">
        <v>180</v>
      </c>
      <c r="O32" s="7">
        <v>180</v>
      </c>
      <c r="P32" s="7">
        <f t="shared" si="0"/>
        <v>180</v>
      </c>
      <c r="Q32" s="7">
        <f t="shared" si="3"/>
        <v>0</v>
      </c>
      <c r="R32" s="7">
        <f t="shared" si="1"/>
        <v>0</v>
      </c>
      <c r="S32" s="19">
        <f t="shared" si="4"/>
        <v>180</v>
      </c>
    </row>
    <row r="33" spans="2:19" ht="13.5" customHeight="1" x14ac:dyDescent="0.25">
      <c r="B33" s="34" t="s">
        <v>158</v>
      </c>
      <c r="C33" s="23"/>
      <c r="D33" s="23"/>
      <c r="E33" s="23"/>
      <c r="F33" s="23"/>
      <c r="G33" s="23"/>
      <c r="H33" s="23"/>
      <c r="I33" s="39">
        <v>26</v>
      </c>
      <c r="J33" s="33" t="s">
        <v>58</v>
      </c>
      <c r="K33" s="38" t="s">
        <v>28</v>
      </c>
      <c r="L33" s="39">
        <v>1</v>
      </c>
      <c r="M33" s="7">
        <v>1200</v>
      </c>
      <c r="N33" s="7">
        <v>1200</v>
      </c>
      <c r="O33" s="7">
        <v>1200</v>
      </c>
      <c r="P33" s="7">
        <f t="shared" si="0"/>
        <v>1200</v>
      </c>
      <c r="Q33" s="7">
        <f t="shared" si="3"/>
        <v>0</v>
      </c>
      <c r="R33" s="7">
        <f t="shared" si="1"/>
        <v>0</v>
      </c>
      <c r="S33" s="19">
        <f t="shared" si="4"/>
        <v>1200</v>
      </c>
    </row>
    <row r="34" spans="2:19" ht="13.5" customHeight="1" x14ac:dyDescent="0.25">
      <c r="B34" s="34" t="s">
        <v>189</v>
      </c>
      <c r="C34" s="23"/>
      <c r="D34" s="23"/>
      <c r="E34" s="23"/>
      <c r="F34" s="23"/>
      <c r="G34" s="23"/>
      <c r="H34" s="23"/>
      <c r="I34" s="39">
        <v>27</v>
      </c>
      <c r="J34" s="33" t="s">
        <v>59</v>
      </c>
      <c r="K34" s="38" t="s">
        <v>28</v>
      </c>
      <c r="L34" s="39">
        <v>20</v>
      </c>
      <c r="M34" s="7">
        <v>30</v>
      </c>
      <c r="N34" s="7">
        <v>30</v>
      </c>
      <c r="O34" s="7">
        <v>30</v>
      </c>
      <c r="P34" s="7">
        <f t="shared" si="0"/>
        <v>30</v>
      </c>
      <c r="Q34" s="7">
        <f t="shared" si="3"/>
        <v>0</v>
      </c>
      <c r="R34" s="7">
        <f t="shared" si="1"/>
        <v>0</v>
      </c>
      <c r="S34" s="19">
        <f t="shared" si="4"/>
        <v>600</v>
      </c>
    </row>
    <row r="35" spans="2:19" ht="13.5" customHeight="1" x14ac:dyDescent="0.25">
      <c r="B35" s="34" t="s">
        <v>159</v>
      </c>
      <c r="C35" s="23"/>
      <c r="D35" s="23"/>
      <c r="E35" s="23"/>
      <c r="F35" s="23"/>
      <c r="G35" s="23"/>
      <c r="H35" s="23"/>
      <c r="I35" s="39">
        <v>28</v>
      </c>
      <c r="J35" s="33" t="s">
        <v>60</v>
      </c>
      <c r="K35" s="36" t="s">
        <v>28</v>
      </c>
      <c r="L35" s="37">
        <v>1</v>
      </c>
      <c r="M35" s="7">
        <v>100</v>
      </c>
      <c r="N35" s="7">
        <v>100</v>
      </c>
      <c r="O35" s="7">
        <v>100</v>
      </c>
      <c r="P35" s="7">
        <f t="shared" si="0"/>
        <v>100</v>
      </c>
      <c r="Q35" s="7">
        <f t="shared" si="3"/>
        <v>0</v>
      </c>
      <c r="R35" s="7">
        <f t="shared" si="1"/>
        <v>0</v>
      </c>
      <c r="S35" s="19">
        <f t="shared" si="4"/>
        <v>100</v>
      </c>
    </row>
    <row r="36" spans="2:19" ht="13.5" customHeight="1" x14ac:dyDescent="0.25">
      <c r="B36" s="34" t="s">
        <v>146</v>
      </c>
      <c r="C36" s="23"/>
      <c r="D36" s="23"/>
      <c r="E36" s="23"/>
      <c r="F36" s="23"/>
      <c r="G36" s="23"/>
      <c r="H36" s="23"/>
      <c r="I36" s="41">
        <v>29</v>
      </c>
      <c r="J36" s="33" t="s">
        <v>61</v>
      </c>
      <c r="K36" s="40" t="s">
        <v>28</v>
      </c>
      <c r="L36" s="41">
        <v>28</v>
      </c>
      <c r="M36" s="7">
        <v>100</v>
      </c>
      <c r="N36" s="7">
        <v>100</v>
      </c>
      <c r="O36" s="7">
        <v>100</v>
      </c>
      <c r="P36" s="7">
        <f t="shared" si="0"/>
        <v>100</v>
      </c>
      <c r="Q36" s="7">
        <f t="shared" si="3"/>
        <v>0</v>
      </c>
      <c r="R36" s="7">
        <f t="shared" si="1"/>
        <v>0</v>
      </c>
      <c r="S36" s="19">
        <f t="shared" si="4"/>
        <v>2800</v>
      </c>
    </row>
    <row r="37" spans="2:19" ht="12.75" customHeight="1" x14ac:dyDescent="0.25">
      <c r="B37" s="34" t="s">
        <v>146</v>
      </c>
      <c r="C37" s="23"/>
      <c r="D37" s="23"/>
      <c r="E37" s="23"/>
      <c r="F37" s="23"/>
      <c r="G37" s="23"/>
      <c r="H37" s="23"/>
      <c r="I37" s="39">
        <v>30</v>
      </c>
      <c r="J37" s="33" t="s">
        <v>62</v>
      </c>
      <c r="K37" s="36" t="s">
        <v>28</v>
      </c>
      <c r="L37" s="37">
        <v>24</v>
      </c>
      <c r="M37" s="7">
        <v>40</v>
      </c>
      <c r="N37" s="7">
        <v>40</v>
      </c>
      <c r="O37" s="7">
        <v>40</v>
      </c>
      <c r="P37" s="7">
        <f t="shared" si="0"/>
        <v>40</v>
      </c>
      <c r="Q37" s="7">
        <f t="shared" si="3"/>
        <v>0</v>
      </c>
      <c r="R37" s="7">
        <f t="shared" si="1"/>
        <v>0</v>
      </c>
      <c r="S37" s="19">
        <f t="shared" si="4"/>
        <v>960</v>
      </c>
    </row>
    <row r="38" spans="2:19" ht="12.75" customHeight="1" x14ac:dyDescent="0.25">
      <c r="B38" s="34" t="s">
        <v>146</v>
      </c>
      <c r="C38" s="23"/>
      <c r="D38" s="23"/>
      <c r="E38" s="23"/>
      <c r="F38" s="23"/>
      <c r="G38" s="23"/>
      <c r="H38" s="23"/>
      <c r="I38" s="39">
        <v>31</v>
      </c>
      <c r="J38" s="33" t="s">
        <v>63</v>
      </c>
      <c r="K38" s="38" t="s">
        <v>28</v>
      </c>
      <c r="L38" s="39">
        <v>1</v>
      </c>
      <c r="M38" s="7">
        <v>40</v>
      </c>
      <c r="N38" s="7">
        <v>40</v>
      </c>
      <c r="O38" s="7">
        <v>40</v>
      </c>
      <c r="P38" s="7">
        <f t="shared" si="0"/>
        <v>40</v>
      </c>
      <c r="Q38" s="7">
        <f t="shared" si="3"/>
        <v>0</v>
      </c>
      <c r="R38" s="7">
        <f t="shared" si="1"/>
        <v>0</v>
      </c>
      <c r="S38" s="19">
        <f t="shared" si="4"/>
        <v>40</v>
      </c>
    </row>
    <row r="39" spans="2:19" ht="12.75" customHeight="1" x14ac:dyDescent="0.25">
      <c r="B39" s="34" t="s">
        <v>160</v>
      </c>
      <c r="C39" s="23"/>
      <c r="D39" s="23"/>
      <c r="E39" s="23"/>
      <c r="F39" s="23"/>
      <c r="G39" s="23"/>
      <c r="H39" s="23"/>
      <c r="I39" s="43">
        <v>31</v>
      </c>
      <c r="J39" s="33" t="s">
        <v>64</v>
      </c>
      <c r="K39" s="42" t="s">
        <v>28</v>
      </c>
      <c r="L39" s="43">
        <v>1</v>
      </c>
      <c r="M39" s="7">
        <v>16000</v>
      </c>
      <c r="N39" s="7">
        <v>16000</v>
      </c>
      <c r="O39" s="7">
        <v>16000</v>
      </c>
      <c r="P39" s="7">
        <f t="shared" si="0"/>
        <v>16000</v>
      </c>
      <c r="Q39" s="7">
        <f t="shared" si="3"/>
        <v>0</v>
      </c>
      <c r="R39" s="7">
        <f t="shared" si="1"/>
        <v>0</v>
      </c>
      <c r="S39" s="19">
        <f t="shared" si="4"/>
        <v>16000</v>
      </c>
    </row>
    <row r="40" spans="2:19" ht="12.75" customHeight="1" x14ac:dyDescent="0.25">
      <c r="B40" s="34" t="s">
        <v>162</v>
      </c>
      <c r="C40" s="23"/>
      <c r="D40" s="23"/>
      <c r="E40" s="23"/>
      <c r="F40" s="23"/>
      <c r="G40" s="23"/>
      <c r="H40" s="23"/>
      <c r="I40" s="43">
        <v>32</v>
      </c>
      <c r="J40" s="33" t="s">
        <v>65</v>
      </c>
      <c r="K40" s="42" t="s">
        <v>30</v>
      </c>
      <c r="L40" s="43">
        <v>300</v>
      </c>
      <c r="M40" s="7">
        <v>19</v>
      </c>
      <c r="N40" s="7">
        <v>19</v>
      </c>
      <c r="O40" s="7">
        <v>19</v>
      </c>
      <c r="P40" s="7">
        <f t="shared" si="0"/>
        <v>19</v>
      </c>
      <c r="Q40" s="7">
        <f t="shared" si="3"/>
        <v>0</v>
      </c>
      <c r="R40" s="7">
        <f t="shared" si="1"/>
        <v>0</v>
      </c>
      <c r="S40" s="19">
        <f t="shared" si="4"/>
        <v>5700</v>
      </c>
    </row>
    <row r="41" spans="2:19" ht="12.75" customHeight="1" x14ac:dyDescent="0.25">
      <c r="B41" s="34" t="s">
        <v>156</v>
      </c>
      <c r="C41" s="23"/>
      <c r="D41" s="23"/>
      <c r="E41" s="23"/>
      <c r="F41" s="23"/>
      <c r="G41" s="23"/>
      <c r="H41" s="23"/>
      <c r="I41" s="43">
        <v>33</v>
      </c>
      <c r="J41" s="33" t="s">
        <v>66</v>
      </c>
      <c r="K41" s="42" t="s">
        <v>28</v>
      </c>
      <c r="L41" s="43">
        <v>1</v>
      </c>
      <c r="M41" s="7">
        <v>26</v>
      </c>
      <c r="N41" s="7">
        <v>26</v>
      </c>
      <c r="O41" s="7">
        <v>26</v>
      </c>
      <c r="P41" s="7">
        <f t="shared" si="0"/>
        <v>26</v>
      </c>
      <c r="Q41" s="7">
        <f t="shared" si="3"/>
        <v>0</v>
      </c>
      <c r="R41" s="7">
        <f t="shared" si="1"/>
        <v>0</v>
      </c>
      <c r="S41" s="19">
        <f t="shared" si="4"/>
        <v>26</v>
      </c>
    </row>
    <row r="42" spans="2:19" ht="12.75" customHeight="1" x14ac:dyDescent="0.25">
      <c r="B42" s="34" t="s">
        <v>162</v>
      </c>
      <c r="C42" s="23"/>
      <c r="D42" s="23"/>
      <c r="E42" s="23"/>
      <c r="F42" s="23"/>
      <c r="G42" s="23"/>
      <c r="H42" s="23"/>
      <c r="I42" s="43">
        <v>34</v>
      </c>
      <c r="J42" s="33" t="s">
        <v>67</v>
      </c>
      <c r="K42" s="42" t="s">
        <v>28</v>
      </c>
      <c r="L42" s="43">
        <v>1</v>
      </c>
      <c r="M42" s="7">
        <v>12</v>
      </c>
      <c r="N42" s="7">
        <v>12</v>
      </c>
      <c r="O42" s="7">
        <v>12</v>
      </c>
      <c r="P42" s="7">
        <f t="shared" si="0"/>
        <v>12</v>
      </c>
      <c r="Q42" s="7">
        <f t="shared" si="3"/>
        <v>0</v>
      </c>
      <c r="R42" s="7">
        <f t="shared" si="1"/>
        <v>0</v>
      </c>
      <c r="S42" s="19">
        <f t="shared" si="4"/>
        <v>12</v>
      </c>
    </row>
    <row r="43" spans="2:19" ht="12.75" customHeight="1" x14ac:dyDescent="0.25">
      <c r="B43" s="34" t="s">
        <v>162</v>
      </c>
      <c r="C43" s="23"/>
      <c r="D43" s="23"/>
      <c r="E43" s="23"/>
      <c r="F43" s="23"/>
      <c r="G43" s="23"/>
      <c r="H43" s="23"/>
      <c r="I43" s="43">
        <v>35</v>
      </c>
      <c r="J43" s="33" t="s">
        <v>68</v>
      </c>
      <c r="K43" s="42" t="s">
        <v>28</v>
      </c>
      <c r="L43" s="43">
        <v>4</v>
      </c>
      <c r="M43" s="7">
        <v>95</v>
      </c>
      <c r="N43" s="7">
        <v>95</v>
      </c>
      <c r="O43" s="7">
        <v>95</v>
      </c>
      <c r="P43" s="7">
        <f t="shared" si="0"/>
        <v>95</v>
      </c>
      <c r="Q43" s="7">
        <f t="shared" si="3"/>
        <v>0</v>
      </c>
      <c r="R43" s="7">
        <f t="shared" si="1"/>
        <v>0</v>
      </c>
      <c r="S43" s="19">
        <f t="shared" si="4"/>
        <v>380</v>
      </c>
    </row>
    <row r="44" spans="2:19" ht="12.75" customHeight="1" x14ac:dyDescent="0.25">
      <c r="B44" s="34" t="s">
        <v>163</v>
      </c>
      <c r="C44" s="23"/>
      <c r="D44" s="23"/>
      <c r="E44" s="23"/>
      <c r="F44" s="23"/>
      <c r="G44" s="23"/>
      <c r="H44" s="23"/>
      <c r="I44" s="43">
        <v>36</v>
      </c>
      <c r="J44" s="33" t="s">
        <v>69</v>
      </c>
      <c r="K44" s="42" t="s">
        <v>28</v>
      </c>
      <c r="L44" s="43">
        <v>1</v>
      </c>
      <c r="M44" s="7">
        <v>440</v>
      </c>
      <c r="N44" s="7">
        <v>440</v>
      </c>
      <c r="O44" s="7">
        <v>440</v>
      </c>
      <c r="P44" s="7">
        <f>AVERAGE(M44:O44)</f>
        <v>440</v>
      </c>
      <c r="Q44" s="7">
        <f t="shared" si="3"/>
        <v>0</v>
      </c>
      <c r="R44" s="7">
        <f t="shared" si="1"/>
        <v>0</v>
      </c>
      <c r="S44" s="19">
        <f t="shared" si="4"/>
        <v>440</v>
      </c>
    </row>
    <row r="45" spans="2:19" ht="12.75" customHeight="1" x14ac:dyDescent="0.25">
      <c r="B45" s="34" t="s">
        <v>164</v>
      </c>
      <c r="C45" s="23"/>
      <c r="D45" s="23"/>
      <c r="E45" s="23"/>
      <c r="F45" s="23"/>
      <c r="G45" s="23"/>
      <c r="H45" s="23"/>
      <c r="I45" s="43">
        <v>37</v>
      </c>
      <c r="J45" s="33" t="s">
        <v>70</v>
      </c>
      <c r="K45" s="42" t="s">
        <v>28</v>
      </c>
      <c r="L45" s="43">
        <v>6</v>
      </c>
      <c r="M45" s="7">
        <v>40</v>
      </c>
      <c r="N45" s="7">
        <v>40</v>
      </c>
      <c r="O45" s="7">
        <v>40</v>
      </c>
      <c r="P45" s="7">
        <f t="shared" si="0"/>
        <v>40</v>
      </c>
      <c r="Q45" s="7">
        <f t="shared" si="3"/>
        <v>0</v>
      </c>
      <c r="R45" s="7">
        <f t="shared" si="1"/>
        <v>0</v>
      </c>
      <c r="S45" s="19">
        <f t="shared" si="4"/>
        <v>240</v>
      </c>
    </row>
    <row r="46" spans="2:19" ht="12.75" customHeight="1" x14ac:dyDescent="0.25">
      <c r="B46" s="34" t="s">
        <v>164</v>
      </c>
      <c r="C46" s="23"/>
      <c r="D46" s="23"/>
      <c r="E46" s="23"/>
      <c r="F46" s="23"/>
      <c r="G46" s="23"/>
      <c r="H46" s="23"/>
      <c r="I46" s="43">
        <v>38</v>
      </c>
      <c r="J46" s="33" t="s">
        <v>71</v>
      </c>
      <c r="K46" s="42" t="s">
        <v>28</v>
      </c>
      <c r="L46" s="43">
        <v>1</v>
      </c>
      <c r="M46" s="7">
        <v>38</v>
      </c>
      <c r="N46" s="7">
        <v>38</v>
      </c>
      <c r="O46" s="7">
        <v>38</v>
      </c>
      <c r="P46" s="7">
        <f t="shared" si="0"/>
        <v>38</v>
      </c>
      <c r="Q46" s="7">
        <f t="shared" si="3"/>
        <v>0</v>
      </c>
      <c r="R46" s="7">
        <f t="shared" si="1"/>
        <v>0</v>
      </c>
      <c r="S46" s="19">
        <f t="shared" si="4"/>
        <v>38</v>
      </c>
    </row>
    <row r="47" spans="2:19" ht="12.75" customHeight="1" x14ac:dyDescent="0.25">
      <c r="B47" s="34" t="s">
        <v>164</v>
      </c>
      <c r="C47" s="23"/>
      <c r="D47" s="23"/>
      <c r="E47" s="23"/>
      <c r="F47" s="23"/>
      <c r="G47" s="23"/>
      <c r="H47" s="23"/>
      <c r="I47" s="43">
        <v>39</v>
      </c>
      <c r="J47" s="33" t="s">
        <v>72</v>
      </c>
      <c r="K47" s="42" t="s">
        <v>28</v>
      </c>
      <c r="L47" s="43">
        <v>40</v>
      </c>
      <c r="M47" s="7">
        <v>5</v>
      </c>
      <c r="N47" s="7">
        <v>5</v>
      </c>
      <c r="O47" s="7">
        <v>5</v>
      </c>
      <c r="P47" s="7">
        <f t="shared" si="0"/>
        <v>5</v>
      </c>
      <c r="Q47" s="7">
        <f t="shared" si="3"/>
        <v>0</v>
      </c>
      <c r="R47" s="7">
        <f t="shared" si="1"/>
        <v>0</v>
      </c>
      <c r="S47" s="19">
        <f t="shared" si="4"/>
        <v>200</v>
      </c>
    </row>
    <row r="48" spans="2:19" ht="12.75" customHeight="1" x14ac:dyDescent="0.25">
      <c r="B48" s="34" t="s">
        <v>150</v>
      </c>
      <c r="C48" s="23"/>
      <c r="D48" s="23"/>
      <c r="E48" s="23"/>
      <c r="F48" s="23"/>
      <c r="G48" s="23"/>
      <c r="H48" s="23"/>
      <c r="I48" s="39">
        <v>40</v>
      </c>
      <c r="J48" s="33" t="s">
        <v>73</v>
      </c>
      <c r="K48" s="38" t="s">
        <v>28</v>
      </c>
      <c r="L48" s="39">
        <v>162</v>
      </c>
      <c r="M48" s="7">
        <v>4.5999999999999996</v>
      </c>
      <c r="N48" s="7">
        <v>4.5999999999999996</v>
      </c>
      <c r="O48" s="7">
        <v>4.5999999999999996</v>
      </c>
      <c r="P48" s="7">
        <f t="shared" si="0"/>
        <v>4.5999999999999996</v>
      </c>
      <c r="Q48" s="7">
        <f t="shared" si="3"/>
        <v>0</v>
      </c>
      <c r="R48" s="7">
        <f t="shared" si="1"/>
        <v>0</v>
      </c>
      <c r="S48" s="19">
        <f t="shared" si="4"/>
        <v>745.19999999999993</v>
      </c>
    </row>
    <row r="49" spans="2:19" ht="12.75" customHeight="1" x14ac:dyDescent="0.25">
      <c r="B49" s="34" t="s">
        <v>164</v>
      </c>
      <c r="C49" s="23"/>
      <c r="D49" s="23"/>
      <c r="E49" s="23"/>
      <c r="F49" s="23"/>
      <c r="G49" s="23"/>
      <c r="H49" s="23"/>
      <c r="I49" s="43">
        <v>41</v>
      </c>
      <c r="J49" s="33" t="s">
        <v>74</v>
      </c>
      <c r="K49" s="42" t="s">
        <v>28</v>
      </c>
      <c r="L49" s="43">
        <v>4</v>
      </c>
      <c r="M49" s="7">
        <v>11</v>
      </c>
      <c r="N49" s="7">
        <v>11</v>
      </c>
      <c r="O49" s="7">
        <v>11</v>
      </c>
      <c r="P49" s="7">
        <f t="shared" ref="P49:P100" si="5">AVERAGE(M49:O49)</f>
        <v>11</v>
      </c>
      <c r="Q49" s="7">
        <f t="shared" ref="Q49:Q118" si="6">SQRT(((SUM((POWER(M49-P49,2)),(POWER(N49-P49,2)),(POWER(O49-P49,2)))/(COLUMNS(M49:O49)-1))))</f>
        <v>0</v>
      </c>
      <c r="R49" s="7">
        <f t="shared" ref="R49:R118" si="7">Q49/P49*100</f>
        <v>0</v>
      </c>
      <c r="S49" s="19">
        <f t="shared" ref="S49:S118" si="8">L49*P49</f>
        <v>44</v>
      </c>
    </row>
    <row r="50" spans="2:19" ht="12.75" customHeight="1" x14ac:dyDescent="0.25">
      <c r="B50" s="34" t="s">
        <v>164</v>
      </c>
      <c r="C50" s="23"/>
      <c r="D50" s="23"/>
      <c r="E50" s="23"/>
      <c r="F50" s="23"/>
      <c r="G50" s="23"/>
      <c r="H50" s="23"/>
      <c r="I50" s="43">
        <v>42</v>
      </c>
      <c r="J50" s="35" t="s">
        <v>75</v>
      </c>
      <c r="K50" s="42" t="s">
        <v>28</v>
      </c>
      <c r="L50" s="43">
        <v>4</v>
      </c>
      <c r="M50" s="7">
        <v>9.4</v>
      </c>
      <c r="N50" s="7">
        <v>9.4</v>
      </c>
      <c r="O50" s="7">
        <v>9.4</v>
      </c>
      <c r="P50" s="7">
        <f t="shared" si="5"/>
        <v>9.4</v>
      </c>
      <c r="Q50" s="7">
        <f t="shared" si="6"/>
        <v>0</v>
      </c>
      <c r="R50" s="7">
        <f t="shared" si="7"/>
        <v>0</v>
      </c>
      <c r="S50" s="19">
        <f t="shared" si="8"/>
        <v>37.6</v>
      </c>
    </row>
    <row r="51" spans="2:19" ht="12.75" customHeight="1" x14ac:dyDescent="0.25">
      <c r="B51" s="34" t="s">
        <v>150</v>
      </c>
      <c r="C51" s="23"/>
      <c r="D51" s="23"/>
      <c r="E51" s="23"/>
      <c r="F51" s="23"/>
      <c r="G51" s="23"/>
      <c r="H51" s="23"/>
      <c r="I51" s="43">
        <v>43</v>
      </c>
      <c r="J51" s="33" t="s">
        <v>76</v>
      </c>
      <c r="K51" s="42" t="s">
        <v>28</v>
      </c>
      <c r="L51" s="43">
        <v>8</v>
      </c>
      <c r="M51" s="7">
        <v>4</v>
      </c>
      <c r="N51" s="7">
        <v>4</v>
      </c>
      <c r="O51" s="7">
        <v>4</v>
      </c>
      <c r="P51" s="7">
        <f t="shared" si="5"/>
        <v>4</v>
      </c>
      <c r="Q51" s="7">
        <f t="shared" si="6"/>
        <v>0</v>
      </c>
      <c r="R51" s="7">
        <f t="shared" si="7"/>
        <v>0</v>
      </c>
      <c r="S51" s="19">
        <f t="shared" si="8"/>
        <v>32</v>
      </c>
    </row>
    <row r="52" spans="2:19" ht="12.75" customHeight="1" x14ac:dyDescent="0.25">
      <c r="B52" s="34" t="s">
        <v>157</v>
      </c>
      <c r="C52" s="23"/>
      <c r="D52" s="23"/>
      <c r="E52" s="23"/>
      <c r="F52" s="23"/>
      <c r="G52" s="23"/>
      <c r="H52" s="23"/>
      <c r="I52" s="43">
        <v>44</v>
      </c>
      <c r="J52" s="33" t="s">
        <v>77</v>
      </c>
      <c r="K52" s="42" t="s">
        <v>28</v>
      </c>
      <c r="L52" s="43">
        <v>1</v>
      </c>
      <c r="M52" s="7">
        <v>75</v>
      </c>
      <c r="N52" s="7">
        <v>75</v>
      </c>
      <c r="O52" s="7">
        <v>75</v>
      </c>
      <c r="P52" s="7">
        <f t="shared" si="5"/>
        <v>75</v>
      </c>
      <c r="Q52" s="7">
        <f t="shared" si="6"/>
        <v>0</v>
      </c>
      <c r="R52" s="7">
        <f t="shared" si="7"/>
        <v>0</v>
      </c>
      <c r="S52" s="19">
        <f t="shared" si="8"/>
        <v>75</v>
      </c>
    </row>
    <row r="53" spans="2:19" ht="12.75" customHeight="1" x14ac:dyDescent="0.25">
      <c r="B53" s="34" t="s">
        <v>150</v>
      </c>
      <c r="C53" s="23"/>
      <c r="D53" s="23"/>
      <c r="E53" s="23"/>
      <c r="F53" s="23"/>
      <c r="G53" s="23"/>
      <c r="H53" s="23"/>
      <c r="I53" s="43">
        <v>46</v>
      </c>
      <c r="J53" s="33" t="s">
        <v>78</v>
      </c>
      <c r="K53" s="42" t="s">
        <v>28</v>
      </c>
      <c r="L53" s="43">
        <v>200</v>
      </c>
      <c r="M53" s="7">
        <v>1.5</v>
      </c>
      <c r="N53" s="7">
        <v>1.5</v>
      </c>
      <c r="O53" s="7">
        <v>1.5</v>
      </c>
      <c r="P53" s="7">
        <f t="shared" si="5"/>
        <v>1.5</v>
      </c>
      <c r="Q53" s="7">
        <f t="shared" si="6"/>
        <v>0</v>
      </c>
      <c r="R53" s="7">
        <f t="shared" si="7"/>
        <v>0</v>
      </c>
      <c r="S53" s="19">
        <f t="shared" si="8"/>
        <v>300</v>
      </c>
    </row>
    <row r="54" spans="2:19" ht="12.75" customHeight="1" x14ac:dyDescent="0.25">
      <c r="B54" s="34" t="s">
        <v>165</v>
      </c>
      <c r="C54" s="23"/>
      <c r="D54" s="23"/>
      <c r="E54" s="23"/>
      <c r="F54" s="23"/>
      <c r="G54" s="23"/>
      <c r="H54" s="23"/>
      <c r="I54" s="43">
        <v>47</v>
      </c>
      <c r="J54" s="33" t="s">
        <v>79</v>
      </c>
      <c r="K54" s="42" t="s">
        <v>28</v>
      </c>
      <c r="L54" s="43">
        <v>100</v>
      </c>
      <c r="M54" s="7">
        <v>2.2000000000000002</v>
      </c>
      <c r="N54" s="7">
        <v>2.2000000000000002</v>
      </c>
      <c r="O54" s="7">
        <v>2.2000000000000002</v>
      </c>
      <c r="P54" s="7">
        <f t="shared" si="5"/>
        <v>2.2000000000000002</v>
      </c>
      <c r="Q54" s="7">
        <f t="shared" si="6"/>
        <v>0</v>
      </c>
      <c r="R54" s="7">
        <f t="shared" si="7"/>
        <v>0</v>
      </c>
      <c r="S54" s="19">
        <f t="shared" si="8"/>
        <v>220.00000000000003</v>
      </c>
    </row>
    <row r="55" spans="2:19" ht="12.75" customHeight="1" x14ac:dyDescent="0.25">
      <c r="B55" s="34" t="s">
        <v>192</v>
      </c>
      <c r="C55" s="23"/>
      <c r="D55" s="23"/>
      <c r="E55" s="23"/>
      <c r="F55" s="23"/>
      <c r="G55" s="23"/>
      <c r="H55" s="23"/>
      <c r="I55" s="46">
        <v>48</v>
      </c>
      <c r="J55" s="33" t="s">
        <v>191</v>
      </c>
      <c r="K55" s="45" t="s">
        <v>80</v>
      </c>
      <c r="L55" s="46">
        <v>1</v>
      </c>
      <c r="M55" s="7">
        <v>605</v>
      </c>
      <c r="N55" s="7">
        <v>605</v>
      </c>
      <c r="O55" s="7">
        <v>605</v>
      </c>
      <c r="P55" s="7">
        <f t="shared" si="5"/>
        <v>605</v>
      </c>
      <c r="Q55" s="7">
        <f t="shared" si="6"/>
        <v>0</v>
      </c>
      <c r="R55" s="7">
        <f t="shared" si="7"/>
        <v>0</v>
      </c>
      <c r="S55" s="19">
        <f t="shared" si="8"/>
        <v>605</v>
      </c>
    </row>
    <row r="56" spans="2:19" ht="12.75" customHeight="1" x14ac:dyDescent="0.25">
      <c r="B56" s="34" t="s">
        <v>194</v>
      </c>
      <c r="C56" s="23"/>
      <c r="D56" s="23"/>
      <c r="E56" s="23"/>
      <c r="F56" s="23"/>
      <c r="G56" s="23"/>
      <c r="H56" s="23"/>
      <c r="I56" s="46">
        <v>49</v>
      </c>
      <c r="J56" s="33" t="s">
        <v>193</v>
      </c>
      <c r="K56" s="45" t="s">
        <v>81</v>
      </c>
      <c r="L56" s="46">
        <v>15</v>
      </c>
      <c r="M56" s="7">
        <v>100</v>
      </c>
      <c r="N56" s="7">
        <v>100</v>
      </c>
      <c r="O56" s="7">
        <v>100</v>
      </c>
      <c r="P56" s="7">
        <f t="shared" si="5"/>
        <v>100</v>
      </c>
      <c r="Q56" s="7">
        <f t="shared" si="6"/>
        <v>0</v>
      </c>
      <c r="R56" s="7">
        <f t="shared" si="7"/>
        <v>0</v>
      </c>
      <c r="S56" s="19">
        <f t="shared" si="8"/>
        <v>1500</v>
      </c>
    </row>
    <row r="57" spans="2:19" ht="12.75" customHeight="1" x14ac:dyDescent="0.25">
      <c r="B57" s="34" t="s">
        <v>166</v>
      </c>
      <c r="C57" s="23"/>
      <c r="D57" s="23"/>
      <c r="E57" s="23"/>
      <c r="F57" s="23"/>
      <c r="G57" s="23"/>
      <c r="H57" s="23"/>
      <c r="I57" s="43">
        <v>50</v>
      </c>
      <c r="J57" s="33" t="s">
        <v>82</v>
      </c>
      <c r="K57" s="42" t="s">
        <v>28</v>
      </c>
      <c r="L57" s="43">
        <v>5</v>
      </c>
      <c r="M57" s="7">
        <v>570</v>
      </c>
      <c r="N57" s="7">
        <v>570</v>
      </c>
      <c r="O57" s="7">
        <v>570</v>
      </c>
      <c r="P57" s="7">
        <f t="shared" si="5"/>
        <v>570</v>
      </c>
      <c r="Q57" s="7">
        <f t="shared" si="6"/>
        <v>0</v>
      </c>
      <c r="R57" s="7">
        <f t="shared" si="7"/>
        <v>0</v>
      </c>
      <c r="S57" s="19">
        <f t="shared" si="8"/>
        <v>2850</v>
      </c>
    </row>
    <row r="58" spans="2:19" ht="12.75" customHeight="1" x14ac:dyDescent="0.25">
      <c r="B58" s="33" t="s">
        <v>167</v>
      </c>
      <c r="C58" s="23"/>
      <c r="D58" s="23"/>
      <c r="E58" s="23"/>
      <c r="F58" s="23"/>
      <c r="G58" s="23"/>
      <c r="H58" s="23"/>
      <c r="I58" s="43">
        <v>51</v>
      </c>
      <c r="J58" s="33" t="s">
        <v>83</v>
      </c>
      <c r="K58" s="42" t="s">
        <v>28</v>
      </c>
      <c r="L58" s="43">
        <v>2</v>
      </c>
      <c r="M58" s="7">
        <v>980</v>
      </c>
      <c r="N58" s="7">
        <v>980</v>
      </c>
      <c r="O58" s="7">
        <v>980</v>
      </c>
      <c r="P58" s="7">
        <f t="shared" si="5"/>
        <v>980</v>
      </c>
      <c r="Q58" s="7">
        <f t="shared" si="6"/>
        <v>0</v>
      </c>
      <c r="R58" s="7">
        <f t="shared" si="7"/>
        <v>0</v>
      </c>
      <c r="S58" s="19">
        <f t="shared" si="8"/>
        <v>1960</v>
      </c>
    </row>
    <row r="59" spans="2:19" ht="12.75" customHeight="1" x14ac:dyDescent="0.25">
      <c r="B59" s="34" t="s">
        <v>168</v>
      </c>
      <c r="C59" s="23"/>
      <c r="D59" s="23"/>
      <c r="E59" s="23"/>
      <c r="F59" s="23"/>
      <c r="G59" s="23"/>
      <c r="H59" s="23"/>
      <c r="I59" s="43">
        <v>52</v>
      </c>
      <c r="J59" s="33" t="s">
        <v>84</v>
      </c>
      <c r="K59" s="42" t="s">
        <v>28</v>
      </c>
      <c r="L59" s="43">
        <v>2</v>
      </c>
      <c r="M59" s="7">
        <v>1000</v>
      </c>
      <c r="N59" s="7">
        <v>1000</v>
      </c>
      <c r="O59" s="7">
        <v>1000</v>
      </c>
      <c r="P59" s="7">
        <f t="shared" si="5"/>
        <v>1000</v>
      </c>
      <c r="Q59" s="7">
        <f t="shared" si="6"/>
        <v>0</v>
      </c>
      <c r="R59" s="7">
        <f t="shared" si="7"/>
        <v>0</v>
      </c>
      <c r="S59" s="19">
        <f t="shared" si="8"/>
        <v>2000</v>
      </c>
    </row>
    <row r="60" spans="2:19" ht="12.75" customHeight="1" x14ac:dyDescent="0.25">
      <c r="B60" s="34" t="s">
        <v>162</v>
      </c>
      <c r="C60" s="23"/>
      <c r="D60" s="23"/>
      <c r="E60" s="23"/>
      <c r="F60" s="23"/>
      <c r="G60" s="23"/>
      <c r="H60" s="23"/>
      <c r="I60" s="43">
        <v>53</v>
      </c>
      <c r="J60" s="33" t="s">
        <v>85</v>
      </c>
      <c r="K60" s="42" t="s">
        <v>28</v>
      </c>
      <c r="L60" s="43">
        <v>3</v>
      </c>
      <c r="M60" s="7">
        <v>165</v>
      </c>
      <c r="N60" s="7">
        <v>165</v>
      </c>
      <c r="O60" s="7">
        <v>165</v>
      </c>
      <c r="P60" s="7">
        <f t="shared" si="5"/>
        <v>165</v>
      </c>
      <c r="Q60" s="7">
        <f t="shared" si="6"/>
        <v>0</v>
      </c>
      <c r="R60" s="7">
        <f t="shared" si="7"/>
        <v>0</v>
      </c>
      <c r="S60" s="19">
        <f t="shared" si="8"/>
        <v>495</v>
      </c>
    </row>
    <row r="61" spans="2:19" ht="12.75" customHeight="1" x14ac:dyDescent="0.25">
      <c r="B61" s="34" t="s">
        <v>162</v>
      </c>
      <c r="C61" s="23"/>
      <c r="D61" s="23"/>
      <c r="E61" s="23"/>
      <c r="F61" s="23"/>
      <c r="G61" s="23"/>
      <c r="H61" s="23"/>
      <c r="I61" s="43">
        <v>54</v>
      </c>
      <c r="J61" s="33" t="s">
        <v>86</v>
      </c>
      <c r="K61" s="42" t="s">
        <v>28</v>
      </c>
      <c r="L61" s="43">
        <v>3</v>
      </c>
      <c r="M61" s="7">
        <v>88</v>
      </c>
      <c r="N61" s="7">
        <v>88</v>
      </c>
      <c r="O61" s="7">
        <v>88</v>
      </c>
      <c r="P61" s="7">
        <f t="shared" si="5"/>
        <v>88</v>
      </c>
      <c r="Q61" s="7">
        <f t="shared" si="6"/>
        <v>0</v>
      </c>
      <c r="R61" s="7">
        <f t="shared" si="7"/>
        <v>0</v>
      </c>
      <c r="S61" s="19">
        <f t="shared" si="8"/>
        <v>264</v>
      </c>
    </row>
    <row r="62" spans="2:19" ht="12.75" customHeight="1" x14ac:dyDescent="0.25">
      <c r="B62" s="34" t="s">
        <v>169</v>
      </c>
      <c r="C62" s="23"/>
      <c r="D62" s="23"/>
      <c r="E62" s="23"/>
      <c r="F62" s="23"/>
      <c r="G62" s="23"/>
      <c r="H62" s="23"/>
      <c r="I62" s="43">
        <v>55</v>
      </c>
      <c r="J62" s="33" t="s">
        <v>87</v>
      </c>
      <c r="K62" s="42" t="s">
        <v>28</v>
      </c>
      <c r="L62" s="43">
        <v>100</v>
      </c>
      <c r="M62" s="7">
        <v>0.98</v>
      </c>
      <c r="N62" s="7">
        <v>0.98</v>
      </c>
      <c r="O62" s="7">
        <v>0.98</v>
      </c>
      <c r="P62" s="7">
        <f t="shared" si="5"/>
        <v>0.98</v>
      </c>
      <c r="Q62" s="7">
        <f t="shared" si="6"/>
        <v>0</v>
      </c>
      <c r="R62" s="7">
        <f t="shared" si="7"/>
        <v>0</v>
      </c>
      <c r="S62" s="19">
        <f t="shared" si="8"/>
        <v>98</v>
      </c>
    </row>
    <row r="63" spans="2:19" ht="12.75" customHeight="1" x14ac:dyDescent="0.25">
      <c r="B63" s="34" t="s">
        <v>170</v>
      </c>
      <c r="C63" s="23"/>
      <c r="D63" s="23"/>
      <c r="E63" s="23"/>
      <c r="F63" s="23"/>
      <c r="G63" s="23"/>
      <c r="H63" s="23"/>
      <c r="I63" s="43">
        <v>56</v>
      </c>
      <c r="J63" s="33" t="s">
        <v>88</v>
      </c>
      <c r="K63" s="42" t="s">
        <v>80</v>
      </c>
      <c r="L63" s="43">
        <v>3</v>
      </c>
      <c r="M63" s="7">
        <v>55</v>
      </c>
      <c r="N63" s="7">
        <v>55</v>
      </c>
      <c r="O63" s="7">
        <v>55</v>
      </c>
      <c r="P63" s="7">
        <f t="shared" si="5"/>
        <v>55</v>
      </c>
      <c r="Q63" s="7">
        <f t="shared" si="6"/>
        <v>0</v>
      </c>
      <c r="R63" s="7">
        <f t="shared" si="7"/>
        <v>0</v>
      </c>
      <c r="S63" s="19">
        <f t="shared" si="8"/>
        <v>165</v>
      </c>
    </row>
    <row r="64" spans="2:19" ht="12.75" customHeight="1" x14ac:dyDescent="0.25">
      <c r="B64" s="34" t="s">
        <v>142</v>
      </c>
      <c r="C64" s="23"/>
      <c r="D64" s="23"/>
      <c r="E64" s="23"/>
      <c r="F64" s="23"/>
      <c r="G64" s="23"/>
      <c r="H64" s="23"/>
      <c r="I64" s="43">
        <v>57</v>
      </c>
      <c r="J64" s="33" t="s">
        <v>89</v>
      </c>
      <c r="K64" s="42" t="s">
        <v>28</v>
      </c>
      <c r="L64" s="43">
        <v>1</v>
      </c>
      <c r="M64" s="7">
        <v>5000</v>
      </c>
      <c r="N64" s="7">
        <v>6000</v>
      </c>
      <c r="O64" s="7">
        <v>5000</v>
      </c>
      <c r="P64" s="7">
        <f t="shared" si="5"/>
        <v>5333.333333333333</v>
      </c>
      <c r="Q64" s="7">
        <f t="shared" si="6"/>
        <v>577.35026918962569</v>
      </c>
      <c r="R64" s="7">
        <f t="shared" si="7"/>
        <v>10.825317547305483</v>
      </c>
      <c r="S64" s="19">
        <f t="shared" si="8"/>
        <v>5333.333333333333</v>
      </c>
    </row>
    <row r="65" spans="2:19" ht="12.75" customHeight="1" x14ac:dyDescent="0.25">
      <c r="B65" s="34" t="s">
        <v>151</v>
      </c>
      <c r="C65" s="23"/>
      <c r="D65" s="23"/>
      <c r="E65" s="23"/>
      <c r="F65" s="23"/>
      <c r="G65" s="23"/>
      <c r="H65" s="23"/>
      <c r="I65" s="43">
        <v>58</v>
      </c>
      <c r="J65" s="33" t="s">
        <v>90</v>
      </c>
      <c r="K65" s="42" t="s">
        <v>28</v>
      </c>
      <c r="L65" s="43">
        <v>1</v>
      </c>
      <c r="M65" s="7">
        <v>405</v>
      </c>
      <c r="N65" s="7">
        <v>405</v>
      </c>
      <c r="O65" s="7">
        <v>405</v>
      </c>
      <c r="P65" s="7">
        <f t="shared" si="5"/>
        <v>405</v>
      </c>
      <c r="Q65" s="7">
        <f t="shared" si="6"/>
        <v>0</v>
      </c>
      <c r="R65" s="7">
        <f t="shared" si="7"/>
        <v>0</v>
      </c>
      <c r="S65" s="19">
        <f t="shared" si="8"/>
        <v>405</v>
      </c>
    </row>
    <row r="66" spans="2:19" ht="12.75" customHeight="1" x14ac:dyDescent="0.25">
      <c r="B66" s="34" t="s">
        <v>170</v>
      </c>
      <c r="C66" s="23"/>
      <c r="D66" s="23"/>
      <c r="E66" s="23"/>
      <c r="F66" s="23"/>
      <c r="G66" s="23"/>
      <c r="H66" s="23"/>
      <c r="I66" s="43">
        <v>59</v>
      </c>
      <c r="J66" s="33" t="s">
        <v>91</v>
      </c>
      <c r="K66" s="42" t="s">
        <v>28</v>
      </c>
      <c r="L66" s="43">
        <v>1</v>
      </c>
      <c r="M66" s="7">
        <v>300</v>
      </c>
      <c r="N66" s="7">
        <v>300</v>
      </c>
      <c r="O66" s="7">
        <v>300</v>
      </c>
      <c r="P66" s="7">
        <f t="shared" si="5"/>
        <v>300</v>
      </c>
      <c r="Q66" s="7">
        <f t="shared" si="6"/>
        <v>0</v>
      </c>
      <c r="R66" s="7">
        <f t="shared" si="7"/>
        <v>0</v>
      </c>
      <c r="S66" s="19">
        <f t="shared" si="8"/>
        <v>300</v>
      </c>
    </row>
    <row r="67" spans="2:19" ht="12.75" customHeight="1" x14ac:dyDescent="0.25">
      <c r="B67" s="34" t="s">
        <v>171</v>
      </c>
      <c r="C67" s="23"/>
      <c r="D67" s="23"/>
      <c r="E67" s="23"/>
      <c r="F67" s="23"/>
      <c r="G67" s="23"/>
      <c r="H67" s="23"/>
      <c r="I67" s="43">
        <v>60</v>
      </c>
      <c r="J67" s="33" t="s">
        <v>92</v>
      </c>
      <c r="K67" s="42" t="s">
        <v>28</v>
      </c>
      <c r="L67" s="43">
        <v>3</v>
      </c>
      <c r="M67" s="7">
        <v>135</v>
      </c>
      <c r="N67" s="7">
        <v>135</v>
      </c>
      <c r="O67" s="7">
        <v>135</v>
      </c>
      <c r="P67" s="7">
        <f t="shared" si="5"/>
        <v>135</v>
      </c>
      <c r="Q67" s="7">
        <f t="shared" si="6"/>
        <v>0</v>
      </c>
      <c r="R67" s="7">
        <f t="shared" si="7"/>
        <v>0</v>
      </c>
      <c r="S67" s="19">
        <f t="shared" si="8"/>
        <v>405</v>
      </c>
    </row>
    <row r="68" spans="2:19" ht="12.75" customHeight="1" x14ac:dyDescent="0.25">
      <c r="B68" s="34" t="s">
        <v>161</v>
      </c>
      <c r="C68" s="23"/>
      <c r="D68" s="23"/>
      <c r="E68" s="23"/>
      <c r="F68" s="23"/>
      <c r="G68" s="23"/>
      <c r="H68" s="23"/>
      <c r="I68" s="43">
        <v>61</v>
      </c>
      <c r="J68" s="33" t="s">
        <v>93</v>
      </c>
      <c r="K68" s="42" t="s">
        <v>81</v>
      </c>
      <c r="L68" s="43">
        <v>36</v>
      </c>
      <c r="M68" s="7">
        <v>65</v>
      </c>
      <c r="N68" s="7">
        <v>65</v>
      </c>
      <c r="O68" s="7">
        <v>65</v>
      </c>
      <c r="P68" s="7">
        <f t="shared" si="5"/>
        <v>65</v>
      </c>
      <c r="Q68" s="7">
        <f t="shared" si="6"/>
        <v>0</v>
      </c>
      <c r="R68" s="7">
        <f t="shared" si="7"/>
        <v>0</v>
      </c>
      <c r="S68" s="19">
        <f t="shared" si="8"/>
        <v>2340</v>
      </c>
    </row>
    <row r="69" spans="2:19" ht="12.75" customHeight="1" x14ac:dyDescent="0.25">
      <c r="B69" s="34" t="s">
        <v>172</v>
      </c>
      <c r="C69" s="23"/>
      <c r="D69" s="23"/>
      <c r="E69" s="23"/>
      <c r="F69" s="23"/>
      <c r="G69" s="23"/>
      <c r="H69" s="23"/>
      <c r="I69" s="43">
        <v>62</v>
      </c>
      <c r="J69" s="33" t="s">
        <v>94</v>
      </c>
      <c r="K69" s="42" t="s">
        <v>28</v>
      </c>
      <c r="L69" s="43">
        <v>49</v>
      </c>
      <c r="M69" s="7">
        <v>8</v>
      </c>
      <c r="N69" s="7">
        <v>8</v>
      </c>
      <c r="O69" s="7">
        <v>8</v>
      </c>
      <c r="P69" s="7">
        <f t="shared" si="5"/>
        <v>8</v>
      </c>
      <c r="Q69" s="7">
        <f t="shared" si="6"/>
        <v>0</v>
      </c>
      <c r="R69" s="7">
        <f t="shared" si="7"/>
        <v>0</v>
      </c>
      <c r="S69" s="19">
        <f t="shared" si="8"/>
        <v>392</v>
      </c>
    </row>
    <row r="70" spans="2:19" ht="12.75" customHeight="1" x14ac:dyDescent="0.25">
      <c r="B70" s="34" t="s">
        <v>172</v>
      </c>
      <c r="C70" s="23"/>
      <c r="D70" s="23"/>
      <c r="E70" s="23"/>
      <c r="F70" s="23"/>
      <c r="G70" s="23"/>
      <c r="H70" s="23"/>
      <c r="I70" s="43">
        <v>63</v>
      </c>
      <c r="J70" s="33" t="s">
        <v>95</v>
      </c>
      <c r="K70" s="42" t="s">
        <v>28</v>
      </c>
      <c r="L70" s="43">
        <v>14</v>
      </c>
      <c r="M70" s="7">
        <v>6.5</v>
      </c>
      <c r="N70" s="7">
        <v>6.5</v>
      </c>
      <c r="O70" s="7">
        <v>6.5</v>
      </c>
      <c r="P70" s="7">
        <f t="shared" si="5"/>
        <v>6.5</v>
      </c>
      <c r="Q70" s="7">
        <f t="shared" si="6"/>
        <v>0</v>
      </c>
      <c r="R70" s="7">
        <f t="shared" si="7"/>
        <v>0</v>
      </c>
      <c r="S70" s="19">
        <f t="shared" si="8"/>
        <v>91</v>
      </c>
    </row>
    <row r="71" spans="2:19" ht="12.75" customHeight="1" x14ac:dyDescent="0.25">
      <c r="B71" s="34" t="s">
        <v>157</v>
      </c>
      <c r="C71" s="23"/>
      <c r="D71" s="23"/>
      <c r="E71" s="23"/>
      <c r="F71" s="23"/>
      <c r="G71" s="23"/>
      <c r="H71" s="23"/>
      <c r="I71" s="43">
        <v>64</v>
      </c>
      <c r="J71" s="33" t="s">
        <v>96</v>
      </c>
      <c r="K71" s="42" t="s">
        <v>28</v>
      </c>
      <c r="L71" s="43">
        <v>20</v>
      </c>
      <c r="M71" s="7">
        <v>7</v>
      </c>
      <c r="N71" s="7">
        <v>7</v>
      </c>
      <c r="O71" s="7">
        <v>7</v>
      </c>
      <c r="P71" s="7">
        <f t="shared" si="5"/>
        <v>7</v>
      </c>
      <c r="Q71" s="7">
        <f t="shared" si="6"/>
        <v>0</v>
      </c>
      <c r="R71" s="7">
        <f t="shared" si="7"/>
        <v>0</v>
      </c>
      <c r="S71" s="19">
        <f t="shared" si="8"/>
        <v>140</v>
      </c>
    </row>
    <row r="72" spans="2:19" ht="12.75" customHeight="1" x14ac:dyDescent="0.25">
      <c r="B72" s="34" t="s">
        <v>172</v>
      </c>
      <c r="C72" s="23"/>
      <c r="D72" s="23"/>
      <c r="E72" s="23"/>
      <c r="F72" s="23"/>
      <c r="G72" s="23"/>
      <c r="H72" s="23"/>
      <c r="I72" s="43">
        <v>65</v>
      </c>
      <c r="J72" s="33" t="s">
        <v>97</v>
      </c>
      <c r="K72" s="42" t="s">
        <v>28</v>
      </c>
      <c r="L72" s="43">
        <v>16</v>
      </c>
      <c r="M72" s="7">
        <v>10</v>
      </c>
      <c r="N72" s="7">
        <v>10</v>
      </c>
      <c r="O72" s="7">
        <v>10</v>
      </c>
      <c r="P72" s="7">
        <f t="shared" si="5"/>
        <v>10</v>
      </c>
      <c r="Q72" s="7">
        <f t="shared" si="6"/>
        <v>0</v>
      </c>
      <c r="R72" s="7">
        <f t="shared" si="7"/>
        <v>0</v>
      </c>
      <c r="S72" s="19">
        <f t="shared" si="8"/>
        <v>160</v>
      </c>
    </row>
    <row r="73" spans="2:19" ht="12.75" customHeight="1" x14ac:dyDescent="0.25">
      <c r="B73" s="34" t="s">
        <v>172</v>
      </c>
      <c r="C73" s="23"/>
      <c r="D73" s="23"/>
      <c r="E73" s="23"/>
      <c r="F73" s="23"/>
      <c r="G73" s="23"/>
      <c r="H73" s="23"/>
      <c r="I73" s="43">
        <v>66</v>
      </c>
      <c r="J73" s="33" t="s">
        <v>98</v>
      </c>
      <c r="K73" s="42" t="s">
        <v>28</v>
      </c>
      <c r="L73" s="43">
        <v>3</v>
      </c>
      <c r="M73" s="7">
        <v>75</v>
      </c>
      <c r="N73" s="7">
        <v>75</v>
      </c>
      <c r="O73" s="7">
        <v>75</v>
      </c>
      <c r="P73" s="7">
        <f t="shared" si="5"/>
        <v>75</v>
      </c>
      <c r="Q73" s="7">
        <f t="shared" si="6"/>
        <v>0</v>
      </c>
      <c r="R73" s="7">
        <f t="shared" si="7"/>
        <v>0</v>
      </c>
      <c r="S73" s="19">
        <f t="shared" si="8"/>
        <v>225</v>
      </c>
    </row>
    <row r="74" spans="2:19" ht="12.75" customHeight="1" x14ac:dyDescent="0.25">
      <c r="B74" s="34" t="s">
        <v>172</v>
      </c>
      <c r="C74" s="23"/>
      <c r="D74" s="23"/>
      <c r="E74" s="23"/>
      <c r="F74" s="23"/>
      <c r="G74" s="23"/>
      <c r="H74" s="23"/>
      <c r="I74" s="43">
        <v>67</v>
      </c>
      <c r="J74" s="33" t="s">
        <v>99</v>
      </c>
      <c r="K74" s="42" t="s">
        <v>28</v>
      </c>
      <c r="L74" s="43">
        <v>1</v>
      </c>
      <c r="M74" s="7">
        <v>150</v>
      </c>
      <c r="N74" s="7">
        <v>150</v>
      </c>
      <c r="O74" s="7">
        <v>150</v>
      </c>
      <c r="P74" s="7">
        <f t="shared" si="5"/>
        <v>150</v>
      </c>
      <c r="Q74" s="7">
        <f t="shared" si="6"/>
        <v>0</v>
      </c>
      <c r="R74" s="7">
        <f t="shared" si="7"/>
        <v>0</v>
      </c>
      <c r="S74" s="19">
        <f t="shared" si="8"/>
        <v>150</v>
      </c>
    </row>
    <row r="75" spans="2:19" ht="12.75" customHeight="1" x14ac:dyDescent="0.25">
      <c r="B75" s="34" t="s">
        <v>172</v>
      </c>
      <c r="C75" s="23"/>
      <c r="D75" s="23"/>
      <c r="E75" s="23"/>
      <c r="F75" s="23"/>
      <c r="G75" s="23"/>
      <c r="H75" s="23"/>
      <c r="I75" s="43">
        <v>68</v>
      </c>
      <c r="J75" s="33" t="s">
        <v>100</v>
      </c>
      <c r="K75" s="42" t="s">
        <v>28</v>
      </c>
      <c r="L75" s="43">
        <v>70</v>
      </c>
      <c r="M75" s="7">
        <v>4</v>
      </c>
      <c r="N75" s="7">
        <v>4</v>
      </c>
      <c r="O75" s="7">
        <v>4</v>
      </c>
      <c r="P75" s="7">
        <f t="shared" si="5"/>
        <v>4</v>
      </c>
      <c r="Q75" s="7">
        <f t="shared" si="6"/>
        <v>0</v>
      </c>
      <c r="R75" s="7">
        <f t="shared" si="7"/>
        <v>0</v>
      </c>
      <c r="S75" s="19">
        <f t="shared" si="8"/>
        <v>280</v>
      </c>
    </row>
    <row r="76" spans="2:19" ht="12.75" customHeight="1" x14ac:dyDescent="0.25">
      <c r="B76" s="34" t="s">
        <v>157</v>
      </c>
      <c r="C76" s="23"/>
      <c r="D76" s="23"/>
      <c r="E76" s="23"/>
      <c r="F76" s="23"/>
      <c r="G76" s="23"/>
      <c r="H76" s="23"/>
      <c r="I76" s="43">
        <v>69</v>
      </c>
      <c r="J76" s="33" t="s">
        <v>101</v>
      </c>
      <c r="K76" s="42" t="s">
        <v>28</v>
      </c>
      <c r="L76" s="43">
        <v>3</v>
      </c>
      <c r="M76" s="7">
        <v>180</v>
      </c>
      <c r="N76" s="7">
        <v>180</v>
      </c>
      <c r="O76" s="7">
        <v>180</v>
      </c>
      <c r="P76" s="7">
        <f t="shared" si="5"/>
        <v>180</v>
      </c>
      <c r="Q76" s="7">
        <f t="shared" si="6"/>
        <v>0</v>
      </c>
      <c r="R76" s="7">
        <f t="shared" si="7"/>
        <v>0</v>
      </c>
      <c r="S76" s="19">
        <f t="shared" si="8"/>
        <v>540</v>
      </c>
    </row>
    <row r="77" spans="2:19" ht="12.75" customHeight="1" x14ac:dyDescent="0.25">
      <c r="B77" s="34" t="s">
        <v>157</v>
      </c>
      <c r="C77" s="23"/>
      <c r="D77" s="23"/>
      <c r="E77" s="23"/>
      <c r="F77" s="23"/>
      <c r="G77" s="23"/>
      <c r="H77" s="23"/>
      <c r="I77" s="43">
        <v>70</v>
      </c>
      <c r="J77" s="33" t="s">
        <v>102</v>
      </c>
      <c r="K77" s="42" t="s">
        <v>28</v>
      </c>
      <c r="L77" s="43">
        <v>2</v>
      </c>
      <c r="M77" s="7">
        <v>235</v>
      </c>
      <c r="N77" s="7">
        <v>235</v>
      </c>
      <c r="O77" s="7">
        <v>235</v>
      </c>
      <c r="P77" s="7">
        <f t="shared" si="5"/>
        <v>235</v>
      </c>
      <c r="Q77" s="7">
        <f t="shared" si="6"/>
        <v>0</v>
      </c>
      <c r="R77" s="7">
        <f t="shared" si="7"/>
        <v>0</v>
      </c>
      <c r="S77" s="19">
        <f t="shared" si="8"/>
        <v>470</v>
      </c>
    </row>
    <row r="78" spans="2:19" ht="12.75" customHeight="1" x14ac:dyDescent="0.25">
      <c r="B78" s="34" t="s">
        <v>163</v>
      </c>
      <c r="C78" s="23"/>
      <c r="D78" s="23"/>
      <c r="E78" s="23"/>
      <c r="F78" s="23"/>
      <c r="G78" s="23"/>
      <c r="H78" s="23"/>
      <c r="I78" s="39">
        <v>71</v>
      </c>
      <c r="J78" s="33" t="s">
        <v>103</v>
      </c>
      <c r="K78" s="38" t="s">
        <v>28</v>
      </c>
      <c r="L78" s="39">
        <v>6</v>
      </c>
      <c r="M78" s="7">
        <v>120</v>
      </c>
      <c r="N78" s="7">
        <v>120</v>
      </c>
      <c r="O78" s="7">
        <v>120</v>
      </c>
      <c r="P78" s="7">
        <f t="shared" si="5"/>
        <v>120</v>
      </c>
      <c r="Q78" s="7">
        <f t="shared" si="6"/>
        <v>0</v>
      </c>
      <c r="R78" s="7">
        <f t="shared" si="7"/>
        <v>0</v>
      </c>
      <c r="S78" s="19">
        <f t="shared" si="8"/>
        <v>720</v>
      </c>
    </row>
    <row r="79" spans="2:19" ht="12.75" customHeight="1" x14ac:dyDescent="0.25">
      <c r="B79" s="34" t="s">
        <v>162</v>
      </c>
      <c r="C79" s="23"/>
      <c r="D79" s="23"/>
      <c r="E79" s="23"/>
      <c r="F79" s="23"/>
      <c r="G79" s="23"/>
      <c r="H79" s="23"/>
      <c r="I79" s="39">
        <v>72</v>
      </c>
      <c r="J79" s="35" t="s">
        <v>104</v>
      </c>
      <c r="K79" s="36" t="s">
        <v>28</v>
      </c>
      <c r="L79" s="37">
        <v>1</v>
      </c>
      <c r="M79" s="7">
        <v>2670</v>
      </c>
      <c r="N79" s="7">
        <v>2670</v>
      </c>
      <c r="O79" s="7">
        <v>2670</v>
      </c>
      <c r="P79" s="7">
        <f t="shared" si="5"/>
        <v>2670</v>
      </c>
      <c r="Q79" s="7">
        <f t="shared" si="6"/>
        <v>0</v>
      </c>
      <c r="R79" s="7">
        <f t="shared" si="7"/>
        <v>0</v>
      </c>
      <c r="S79" s="19">
        <f t="shared" si="8"/>
        <v>2670</v>
      </c>
    </row>
    <row r="80" spans="2:19" ht="14.25" customHeight="1" x14ac:dyDescent="0.25">
      <c r="B80" s="34" t="s">
        <v>157</v>
      </c>
      <c r="C80" s="23"/>
      <c r="D80" s="23"/>
      <c r="E80" s="23"/>
      <c r="F80" s="23"/>
      <c r="G80" s="23"/>
      <c r="H80" s="23"/>
      <c r="I80" s="39">
        <v>73</v>
      </c>
      <c r="J80" s="33" t="s">
        <v>105</v>
      </c>
      <c r="K80" s="36" t="s">
        <v>28</v>
      </c>
      <c r="L80" s="37">
        <v>1</v>
      </c>
      <c r="M80" s="7">
        <v>64</v>
      </c>
      <c r="N80" s="7">
        <v>64</v>
      </c>
      <c r="O80" s="7">
        <v>64</v>
      </c>
      <c r="P80" s="7">
        <f t="shared" si="5"/>
        <v>64</v>
      </c>
      <c r="Q80" s="7">
        <f t="shared" si="6"/>
        <v>0</v>
      </c>
      <c r="R80" s="7">
        <f t="shared" si="7"/>
        <v>0</v>
      </c>
      <c r="S80" s="19">
        <f t="shared" si="8"/>
        <v>64</v>
      </c>
    </row>
    <row r="81" spans="2:19" ht="14.25" customHeight="1" x14ac:dyDescent="0.25">
      <c r="B81" s="34" t="s">
        <v>162</v>
      </c>
      <c r="C81" s="23"/>
      <c r="D81" s="23"/>
      <c r="E81" s="23"/>
      <c r="F81" s="23"/>
      <c r="G81" s="23"/>
      <c r="H81" s="23"/>
      <c r="I81" s="39">
        <v>74</v>
      </c>
      <c r="J81" s="33" t="s">
        <v>106</v>
      </c>
      <c r="K81" s="36" t="s">
        <v>28</v>
      </c>
      <c r="L81" s="37">
        <v>7</v>
      </c>
      <c r="M81" s="7">
        <v>455</v>
      </c>
      <c r="N81" s="7">
        <v>455</v>
      </c>
      <c r="O81" s="7">
        <v>455</v>
      </c>
      <c r="P81" s="7">
        <f t="shared" si="5"/>
        <v>455</v>
      </c>
      <c r="Q81" s="7">
        <f t="shared" si="6"/>
        <v>0</v>
      </c>
      <c r="R81" s="7">
        <f t="shared" si="7"/>
        <v>0</v>
      </c>
      <c r="S81" s="19">
        <f t="shared" si="8"/>
        <v>3185</v>
      </c>
    </row>
    <row r="82" spans="2:19" ht="12" customHeight="1" x14ac:dyDescent="0.25">
      <c r="B82" s="34" t="s">
        <v>162</v>
      </c>
      <c r="C82" s="23"/>
      <c r="D82" s="23"/>
      <c r="E82" s="23"/>
      <c r="F82" s="23"/>
      <c r="G82" s="23"/>
      <c r="H82" s="23"/>
      <c r="I82" s="39">
        <v>75</v>
      </c>
      <c r="J82" s="33" t="s">
        <v>107</v>
      </c>
      <c r="K82" s="36" t="s">
        <v>28</v>
      </c>
      <c r="L82" s="37">
        <v>7</v>
      </c>
      <c r="M82" s="7">
        <v>265</v>
      </c>
      <c r="N82" s="7">
        <v>265</v>
      </c>
      <c r="O82" s="7">
        <v>265</v>
      </c>
      <c r="P82" s="7">
        <f t="shared" si="5"/>
        <v>265</v>
      </c>
      <c r="Q82" s="7">
        <f t="shared" si="6"/>
        <v>0</v>
      </c>
      <c r="R82" s="7">
        <f t="shared" si="7"/>
        <v>0</v>
      </c>
      <c r="S82" s="19">
        <f t="shared" si="8"/>
        <v>1855</v>
      </c>
    </row>
    <row r="83" spans="2:19" ht="12.75" customHeight="1" x14ac:dyDescent="0.25">
      <c r="B83" s="34" t="s">
        <v>162</v>
      </c>
      <c r="C83" s="23"/>
      <c r="D83" s="23"/>
      <c r="E83" s="23"/>
      <c r="F83" s="23"/>
      <c r="G83" s="23"/>
      <c r="H83" s="23"/>
      <c r="I83" s="39">
        <v>76</v>
      </c>
      <c r="J83" s="33" t="s">
        <v>108</v>
      </c>
      <c r="K83" s="36" t="s">
        <v>28</v>
      </c>
      <c r="L83" s="37">
        <v>1</v>
      </c>
      <c r="M83" s="7">
        <v>2400</v>
      </c>
      <c r="N83" s="7">
        <v>2400</v>
      </c>
      <c r="O83" s="7">
        <v>2400</v>
      </c>
      <c r="P83" s="7">
        <f t="shared" si="5"/>
        <v>2400</v>
      </c>
      <c r="Q83" s="7">
        <f t="shared" si="6"/>
        <v>0</v>
      </c>
      <c r="R83" s="7">
        <f t="shared" si="7"/>
        <v>0</v>
      </c>
      <c r="S83" s="19">
        <f t="shared" si="8"/>
        <v>2400</v>
      </c>
    </row>
    <row r="84" spans="2:19" ht="12.75" customHeight="1" x14ac:dyDescent="0.25">
      <c r="B84" s="34" t="s">
        <v>162</v>
      </c>
      <c r="C84" s="23"/>
      <c r="D84" s="23"/>
      <c r="E84" s="23"/>
      <c r="F84" s="23"/>
      <c r="G84" s="23"/>
      <c r="H84" s="23"/>
      <c r="I84" s="43">
        <v>77</v>
      </c>
      <c r="J84" s="33" t="s">
        <v>109</v>
      </c>
      <c r="K84" s="42" t="s">
        <v>28</v>
      </c>
      <c r="L84" s="43">
        <v>3</v>
      </c>
      <c r="M84" s="7">
        <v>1855</v>
      </c>
      <c r="N84" s="7">
        <v>1855</v>
      </c>
      <c r="O84" s="7">
        <v>1855</v>
      </c>
      <c r="P84" s="7">
        <f t="shared" si="5"/>
        <v>1855</v>
      </c>
      <c r="Q84" s="7">
        <f t="shared" si="6"/>
        <v>0</v>
      </c>
      <c r="R84" s="7">
        <f t="shared" si="7"/>
        <v>0</v>
      </c>
      <c r="S84" s="19">
        <f t="shared" si="8"/>
        <v>5565</v>
      </c>
    </row>
    <row r="85" spans="2:19" ht="27.75" customHeight="1" x14ac:dyDescent="0.25">
      <c r="B85" s="34" t="s">
        <v>173</v>
      </c>
      <c r="C85" s="23"/>
      <c r="D85" s="23"/>
      <c r="E85" s="23"/>
      <c r="F85" s="23"/>
      <c r="G85" s="23"/>
      <c r="H85" s="23"/>
      <c r="I85" s="43">
        <v>78</v>
      </c>
      <c r="J85" s="33" t="s">
        <v>110</v>
      </c>
      <c r="K85" s="42" t="s">
        <v>28</v>
      </c>
      <c r="L85" s="43">
        <v>2</v>
      </c>
      <c r="M85" s="7">
        <v>215</v>
      </c>
      <c r="N85" s="7">
        <v>215</v>
      </c>
      <c r="O85" s="7">
        <v>215</v>
      </c>
      <c r="P85" s="7">
        <f t="shared" si="5"/>
        <v>215</v>
      </c>
      <c r="Q85" s="7">
        <f t="shared" si="6"/>
        <v>0</v>
      </c>
      <c r="R85" s="7">
        <f t="shared" si="7"/>
        <v>0</v>
      </c>
      <c r="S85" s="19">
        <f t="shared" si="8"/>
        <v>430</v>
      </c>
    </row>
    <row r="86" spans="2:19" ht="27.75" customHeight="1" x14ac:dyDescent="0.25">
      <c r="B86" s="34" t="s">
        <v>162</v>
      </c>
      <c r="C86" s="23"/>
      <c r="D86" s="23"/>
      <c r="E86" s="23"/>
      <c r="F86" s="23"/>
      <c r="G86" s="23"/>
      <c r="H86" s="23"/>
      <c r="I86" s="46">
        <v>79</v>
      </c>
      <c r="J86" s="33" t="s">
        <v>195</v>
      </c>
      <c r="K86" s="45" t="s">
        <v>28</v>
      </c>
      <c r="L86" s="46">
        <v>6</v>
      </c>
      <c r="M86" s="7">
        <v>170</v>
      </c>
      <c r="N86" s="7">
        <v>170</v>
      </c>
      <c r="O86" s="7">
        <v>170</v>
      </c>
      <c r="P86" s="7">
        <f t="shared" si="5"/>
        <v>170</v>
      </c>
      <c r="Q86" s="7">
        <f t="shared" si="6"/>
        <v>0</v>
      </c>
      <c r="R86" s="7">
        <f t="shared" si="7"/>
        <v>0</v>
      </c>
      <c r="S86" s="19">
        <f t="shared" si="8"/>
        <v>1020</v>
      </c>
    </row>
    <row r="87" spans="2:19" ht="12.75" customHeight="1" x14ac:dyDescent="0.25">
      <c r="B87" s="34" t="s">
        <v>162</v>
      </c>
      <c r="C87" s="23"/>
      <c r="D87" s="23"/>
      <c r="E87" s="23"/>
      <c r="F87" s="23"/>
      <c r="G87" s="23"/>
      <c r="H87" s="23"/>
      <c r="I87" s="43">
        <v>80</v>
      </c>
      <c r="J87" s="33" t="s">
        <v>111</v>
      </c>
      <c r="K87" s="42" t="s">
        <v>28</v>
      </c>
      <c r="L87" s="43">
        <v>12</v>
      </c>
      <c r="M87" s="7">
        <v>60</v>
      </c>
      <c r="N87" s="7">
        <v>60</v>
      </c>
      <c r="O87" s="7">
        <v>60</v>
      </c>
      <c r="P87" s="7">
        <f t="shared" si="5"/>
        <v>60</v>
      </c>
      <c r="Q87" s="7">
        <f t="shared" si="6"/>
        <v>0</v>
      </c>
      <c r="R87" s="7">
        <f t="shared" si="7"/>
        <v>0</v>
      </c>
      <c r="S87" s="19">
        <f t="shared" si="8"/>
        <v>720</v>
      </c>
    </row>
    <row r="88" spans="2:19" ht="12.75" customHeight="1" x14ac:dyDescent="0.25">
      <c r="B88" s="34" t="s">
        <v>162</v>
      </c>
      <c r="C88" s="23"/>
      <c r="D88" s="23"/>
      <c r="E88" s="23"/>
      <c r="F88" s="23"/>
      <c r="G88" s="23"/>
      <c r="H88" s="23"/>
      <c r="I88" s="43">
        <v>81</v>
      </c>
      <c r="J88" s="33" t="s">
        <v>112</v>
      </c>
      <c r="K88" s="42" t="s">
        <v>28</v>
      </c>
      <c r="L88" s="43">
        <v>5</v>
      </c>
      <c r="M88" s="7">
        <v>61</v>
      </c>
      <c r="N88" s="7">
        <v>61</v>
      </c>
      <c r="O88" s="7">
        <v>61</v>
      </c>
      <c r="P88" s="7">
        <f t="shared" si="5"/>
        <v>61</v>
      </c>
      <c r="Q88" s="7">
        <f t="shared" si="6"/>
        <v>0</v>
      </c>
      <c r="R88" s="7">
        <f t="shared" si="7"/>
        <v>0</v>
      </c>
      <c r="S88" s="19">
        <f t="shared" si="8"/>
        <v>305</v>
      </c>
    </row>
    <row r="89" spans="2:19" ht="12.75" customHeight="1" x14ac:dyDescent="0.25">
      <c r="B89" s="34" t="s">
        <v>162</v>
      </c>
      <c r="C89" s="23"/>
      <c r="D89" s="23"/>
      <c r="E89" s="23"/>
      <c r="F89" s="23"/>
      <c r="G89" s="23"/>
      <c r="H89" s="23"/>
      <c r="I89" s="43">
        <v>82</v>
      </c>
      <c r="J89" s="33" t="s">
        <v>113</v>
      </c>
      <c r="K89" s="42" t="s">
        <v>28</v>
      </c>
      <c r="L89" s="43">
        <v>1</v>
      </c>
      <c r="M89" s="7">
        <v>700</v>
      </c>
      <c r="N89" s="7">
        <v>700</v>
      </c>
      <c r="O89" s="7">
        <v>700</v>
      </c>
      <c r="P89" s="7">
        <f t="shared" si="5"/>
        <v>700</v>
      </c>
      <c r="Q89" s="7">
        <f t="shared" si="6"/>
        <v>0</v>
      </c>
      <c r="R89" s="7">
        <f t="shared" si="7"/>
        <v>0</v>
      </c>
      <c r="S89" s="19">
        <f t="shared" si="8"/>
        <v>700</v>
      </c>
    </row>
    <row r="90" spans="2:19" ht="12.75" customHeight="1" x14ac:dyDescent="0.25">
      <c r="B90" s="34" t="s">
        <v>174</v>
      </c>
      <c r="C90" s="23"/>
      <c r="D90" s="23"/>
      <c r="E90" s="23"/>
      <c r="F90" s="23"/>
      <c r="G90" s="23"/>
      <c r="H90" s="23"/>
      <c r="I90" s="43">
        <v>83</v>
      </c>
      <c r="J90" s="33" t="s">
        <v>114</v>
      </c>
      <c r="K90" s="42" t="s">
        <v>28</v>
      </c>
      <c r="L90" s="43">
        <v>1</v>
      </c>
      <c r="M90" s="7">
        <v>75</v>
      </c>
      <c r="N90" s="7">
        <v>75</v>
      </c>
      <c r="O90" s="7">
        <v>75</v>
      </c>
      <c r="P90" s="7">
        <f t="shared" si="5"/>
        <v>75</v>
      </c>
      <c r="Q90" s="7">
        <f t="shared" si="6"/>
        <v>0</v>
      </c>
      <c r="R90" s="7">
        <f t="shared" si="7"/>
        <v>0</v>
      </c>
      <c r="S90" s="19">
        <f t="shared" si="8"/>
        <v>75</v>
      </c>
    </row>
    <row r="91" spans="2:19" ht="12.75" customHeight="1" x14ac:dyDescent="0.25">
      <c r="B91" s="34" t="s">
        <v>174</v>
      </c>
      <c r="C91" s="23"/>
      <c r="D91" s="23"/>
      <c r="E91" s="23"/>
      <c r="F91" s="23"/>
      <c r="G91" s="23"/>
      <c r="H91" s="23"/>
      <c r="I91" s="43">
        <v>84</v>
      </c>
      <c r="J91" s="33" t="s">
        <v>115</v>
      </c>
      <c r="K91" s="42" t="s">
        <v>28</v>
      </c>
      <c r="L91" s="43">
        <v>1</v>
      </c>
      <c r="M91" s="7">
        <v>80</v>
      </c>
      <c r="N91" s="7">
        <v>80</v>
      </c>
      <c r="O91" s="7">
        <v>80</v>
      </c>
      <c r="P91" s="7">
        <f t="shared" si="5"/>
        <v>80</v>
      </c>
      <c r="Q91" s="7">
        <f t="shared" si="6"/>
        <v>0</v>
      </c>
      <c r="R91" s="7">
        <f t="shared" si="7"/>
        <v>0</v>
      </c>
      <c r="S91" s="19">
        <f t="shared" si="8"/>
        <v>80</v>
      </c>
    </row>
    <row r="92" spans="2:19" ht="12.75" customHeight="1" x14ac:dyDescent="0.25">
      <c r="B92" s="34" t="s">
        <v>197</v>
      </c>
      <c r="C92" s="23"/>
      <c r="D92" s="23"/>
      <c r="E92" s="23"/>
      <c r="F92" s="23"/>
      <c r="G92" s="23"/>
      <c r="H92" s="23"/>
      <c r="I92" s="46">
        <v>85</v>
      </c>
      <c r="J92" s="33" t="s">
        <v>196</v>
      </c>
      <c r="K92" s="45" t="s">
        <v>28</v>
      </c>
      <c r="L92" s="46">
        <v>6</v>
      </c>
      <c r="M92" s="7">
        <v>270</v>
      </c>
      <c r="N92" s="7">
        <v>270</v>
      </c>
      <c r="O92" s="7">
        <v>270</v>
      </c>
      <c r="P92" s="7">
        <f t="shared" si="5"/>
        <v>270</v>
      </c>
      <c r="Q92" s="7">
        <f t="shared" si="6"/>
        <v>0</v>
      </c>
      <c r="R92" s="7">
        <f t="shared" si="7"/>
        <v>0</v>
      </c>
      <c r="S92" s="19">
        <f t="shared" si="8"/>
        <v>1620</v>
      </c>
    </row>
    <row r="93" spans="2:19" ht="12.75" customHeight="1" x14ac:dyDescent="0.25">
      <c r="B93" s="34" t="s">
        <v>175</v>
      </c>
      <c r="C93" s="23"/>
      <c r="D93" s="23"/>
      <c r="E93" s="23"/>
      <c r="F93" s="23"/>
      <c r="G93" s="23"/>
      <c r="H93" s="23"/>
      <c r="I93" s="43">
        <v>86</v>
      </c>
      <c r="J93" s="33" t="s">
        <v>116</v>
      </c>
      <c r="K93" s="42" t="s">
        <v>28</v>
      </c>
      <c r="L93" s="43">
        <v>2</v>
      </c>
      <c r="M93" s="7">
        <v>700</v>
      </c>
      <c r="N93" s="7">
        <v>700</v>
      </c>
      <c r="O93" s="7">
        <v>700</v>
      </c>
      <c r="P93" s="7">
        <f t="shared" si="5"/>
        <v>700</v>
      </c>
      <c r="Q93" s="7">
        <f t="shared" si="6"/>
        <v>0</v>
      </c>
      <c r="R93" s="7">
        <f t="shared" si="7"/>
        <v>0</v>
      </c>
      <c r="S93" s="19">
        <f t="shared" si="8"/>
        <v>1400</v>
      </c>
    </row>
    <row r="94" spans="2:19" ht="12.75" customHeight="1" x14ac:dyDescent="0.25">
      <c r="B94" s="34" t="s">
        <v>171</v>
      </c>
      <c r="C94" s="23"/>
      <c r="D94" s="23"/>
      <c r="E94" s="23"/>
      <c r="F94" s="23"/>
      <c r="G94" s="23"/>
      <c r="H94" s="23"/>
      <c r="I94" s="43">
        <v>87</v>
      </c>
      <c r="J94" s="33" t="s">
        <v>117</v>
      </c>
      <c r="K94" s="42" t="s">
        <v>28</v>
      </c>
      <c r="L94" s="43">
        <v>2</v>
      </c>
      <c r="M94" s="7">
        <v>235</v>
      </c>
      <c r="N94" s="7">
        <v>235</v>
      </c>
      <c r="O94" s="7">
        <v>235</v>
      </c>
      <c r="P94" s="7">
        <f t="shared" si="5"/>
        <v>235</v>
      </c>
      <c r="Q94" s="7">
        <f t="shared" si="6"/>
        <v>0</v>
      </c>
      <c r="R94" s="7">
        <f t="shared" si="7"/>
        <v>0</v>
      </c>
      <c r="S94" s="19">
        <f t="shared" si="8"/>
        <v>470</v>
      </c>
    </row>
    <row r="95" spans="2:19" ht="12.75" customHeight="1" x14ac:dyDescent="0.25">
      <c r="B95" s="34" t="s">
        <v>171</v>
      </c>
      <c r="C95" s="23"/>
      <c r="D95" s="23"/>
      <c r="E95" s="23"/>
      <c r="F95" s="23"/>
      <c r="G95" s="23"/>
      <c r="H95" s="23"/>
      <c r="I95" s="43">
        <v>88</v>
      </c>
      <c r="J95" s="33" t="s">
        <v>118</v>
      </c>
      <c r="K95" s="42" t="s">
        <v>28</v>
      </c>
      <c r="L95" s="43">
        <v>3</v>
      </c>
      <c r="M95" s="7">
        <v>200</v>
      </c>
      <c r="N95" s="7">
        <v>200</v>
      </c>
      <c r="O95" s="7">
        <v>200</v>
      </c>
      <c r="P95" s="7">
        <f t="shared" si="5"/>
        <v>200</v>
      </c>
      <c r="Q95" s="7">
        <f t="shared" si="6"/>
        <v>0</v>
      </c>
      <c r="R95" s="7">
        <f t="shared" si="7"/>
        <v>0</v>
      </c>
      <c r="S95" s="19">
        <f t="shared" si="8"/>
        <v>600</v>
      </c>
    </row>
    <row r="96" spans="2:19" ht="12.75" customHeight="1" x14ac:dyDescent="0.25">
      <c r="B96" s="34" t="s">
        <v>171</v>
      </c>
      <c r="C96" s="23"/>
      <c r="D96" s="23"/>
      <c r="E96" s="23"/>
      <c r="F96" s="23"/>
      <c r="G96" s="23"/>
      <c r="H96" s="23"/>
      <c r="I96" s="43">
        <v>89</v>
      </c>
      <c r="J96" s="33" t="s">
        <v>119</v>
      </c>
      <c r="K96" s="42" t="s">
        <v>28</v>
      </c>
      <c r="L96" s="43">
        <v>19</v>
      </c>
      <c r="M96" s="7">
        <v>230</v>
      </c>
      <c r="N96" s="7">
        <v>230</v>
      </c>
      <c r="O96" s="7">
        <v>230</v>
      </c>
      <c r="P96" s="7">
        <f t="shared" si="5"/>
        <v>230</v>
      </c>
      <c r="Q96" s="7">
        <f t="shared" si="6"/>
        <v>0</v>
      </c>
      <c r="R96" s="7">
        <f t="shared" si="7"/>
        <v>0</v>
      </c>
      <c r="S96" s="19">
        <f t="shared" si="8"/>
        <v>4370</v>
      </c>
    </row>
    <row r="97" spans="2:19" ht="12.75" customHeight="1" x14ac:dyDescent="0.25">
      <c r="B97" s="34" t="s">
        <v>176</v>
      </c>
      <c r="C97" s="23"/>
      <c r="D97" s="23"/>
      <c r="E97" s="23"/>
      <c r="F97" s="23"/>
      <c r="G97" s="23"/>
      <c r="H97" s="23"/>
      <c r="I97" s="43">
        <v>90</v>
      </c>
      <c r="J97" s="33" t="s">
        <v>120</v>
      </c>
      <c r="K97" s="42" t="s">
        <v>28</v>
      </c>
      <c r="L97" s="43">
        <v>10</v>
      </c>
      <c r="M97" s="7">
        <v>85</v>
      </c>
      <c r="N97" s="7">
        <v>85</v>
      </c>
      <c r="O97" s="7">
        <v>85</v>
      </c>
      <c r="P97" s="7">
        <f t="shared" si="5"/>
        <v>85</v>
      </c>
      <c r="Q97" s="7">
        <f t="shared" si="6"/>
        <v>0</v>
      </c>
      <c r="R97" s="7">
        <f t="shared" si="7"/>
        <v>0</v>
      </c>
      <c r="S97" s="19">
        <f t="shared" si="8"/>
        <v>850</v>
      </c>
    </row>
    <row r="98" spans="2:19" ht="12.75" customHeight="1" x14ac:dyDescent="0.25">
      <c r="B98" s="34" t="s">
        <v>177</v>
      </c>
      <c r="C98" s="23"/>
      <c r="D98" s="23"/>
      <c r="E98" s="23"/>
      <c r="F98" s="23"/>
      <c r="G98" s="23"/>
      <c r="H98" s="23"/>
      <c r="I98" s="43">
        <v>91</v>
      </c>
      <c r="J98" s="33" t="s">
        <v>121</v>
      </c>
      <c r="K98" s="42" t="s">
        <v>28</v>
      </c>
      <c r="L98" s="43">
        <v>5</v>
      </c>
      <c r="M98" s="7">
        <v>550</v>
      </c>
      <c r="N98" s="7">
        <v>550</v>
      </c>
      <c r="O98" s="7">
        <v>550</v>
      </c>
      <c r="P98" s="7">
        <f t="shared" si="5"/>
        <v>550</v>
      </c>
      <c r="Q98" s="7">
        <f t="shared" si="6"/>
        <v>0</v>
      </c>
      <c r="R98" s="7">
        <f t="shared" si="7"/>
        <v>0</v>
      </c>
      <c r="S98" s="19">
        <f t="shared" si="8"/>
        <v>2750</v>
      </c>
    </row>
    <row r="99" spans="2:19" ht="12.75" customHeight="1" x14ac:dyDescent="0.25">
      <c r="B99" s="34" t="s">
        <v>178</v>
      </c>
      <c r="C99" s="23"/>
      <c r="D99" s="23"/>
      <c r="E99" s="23"/>
      <c r="F99" s="23"/>
      <c r="G99" s="23"/>
      <c r="H99" s="23"/>
      <c r="I99" s="43">
        <v>92</v>
      </c>
      <c r="J99" s="33" t="s">
        <v>122</v>
      </c>
      <c r="K99" s="42" t="s">
        <v>28</v>
      </c>
      <c r="L99" s="43">
        <v>480</v>
      </c>
      <c r="M99" s="7">
        <v>0.5</v>
      </c>
      <c r="N99" s="7">
        <v>0.5</v>
      </c>
      <c r="O99" s="7">
        <v>0.5</v>
      </c>
      <c r="P99" s="7">
        <f t="shared" si="5"/>
        <v>0.5</v>
      </c>
      <c r="Q99" s="7">
        <f t="shared" si="6"/>
        <v>0</v>
      </c>
      <c r="R99" s="7">
        <f t="shared" si="7"/>
        <v>0</v>
      </c>
      <c r="S99" s="19">
        <f t="shared" si="8"/>
        <v>240</v>
      </c>
    </row>
    <row r="100" spans="2:19" ht="12.75" customHeight="1" x14ac:dyDescent="0.25">
      <c r="B100" s="34" t="s">
        <v>179</v>
      </c>
      <c r="C100" s="23"/>
      <c r="D100" s="23"/>
      <c r="E100" s="23"/>
      <c r="F100" s="23"/>
      <c r="G100" s="23"/>
      <c r="H100" s="23"/>
      <c r="I100" s="43">
        <v>93</v>
      </c>
      <c r="J100" s="33" t="s">
        <v>123</v>
      </c>
      <c r="K100" s="42" t="s">
        <v>28</v>
      </c>
      <c r="L100" s="43">
        <v>1</v>
      </c>
      <c r="M100" s="7">
        <v>1350</v>
      </c>
      <c r="N100" s="7">
        <v>1350</v>
      </c>
      <c r="O100" s="7">
        <v>1350</v>
      </c>
      <c r="P100" s="7">
        <f t="shared" si="5"/>
        <v>1350</v>
      </c>
      <c r="Q100" s="7">
        <f t="shared" si="6"/>
        <v>0</v>
      </c>
      <c r="R100" s="7">
        <f t="shared" si="7"/>
        <v>0</v>
      </c>
      <c r="S100" s="19">
        <f t="shared" si="8"/>
        <v>1350</v>
      </c>
    </row>
    <row r="101" spans="2:19" ht="12.75" customHeight="1" x14ac:dyDescent="0.25">
      <c r="B101" s="34" t="s">
        <v>180</v>
      </c>
      <c r="C101" s="23"/>
      <c r="D101" s="23"/>
      <c r="E101" s="23"/>
      <c r="F101" s="23"/>
      <c r="G101" s="23"/>
      <c r="H101" s="23"/>
      <c r="I101" s="43">
        <v>94</v>
      </c>
      <c r="J101" s="33" t="s">
        <v>124</v>
      </c>
      <c r="K101" s="42" t="s">
        <v>28</v>
      </c>
      <c r="L101" s="43">
        <v>2</v>
      </c>
      <c r="M101" s="7">
        <v>250</v>
      </c>
      <c r="N101" s="7">
        <v>250</v>
      </c>
      <c r="O101" s="7">
        <v>250</v>
      </c>
      <c r="P101" s="7">
        <f t="shared" ref="P101:P118" si="9">AVERAGE(M101:O101)</f>
        <v>250</v>
      </c>
      <c r="Q101" s="7">
        <f t="shared" si="6"/>
        <v>0</v>
      </c>
      <c r="R101" s="7">
        <f t="shared" si="7"/>
        <v>0</v>
      </c>
      <c r="S101" s="19">
        <f t="shared" si="8"/>
        <v>500</v>
      </c>
    </row>
    <row r="102" spans="2:19" ht="12.75" customHeight="1" x14ac:dyDescent="0.25">
      <c r="B102" s="34" t="s">
        <v>181</v>
      </c>
      <c r="C102" s="23"/>
      <c r="D102" s="23"/>
      <c r="E102" s="23"/>
      <c r="F102" s="23"/>
      <c r="G102" s="23"/>
      <c r="H102" s="23"/>
      <c r="I102" s="43">
        <v>95</v>
      </c>
      <c r="J102" s="33" t="s">
        <v>125</v>
      </c>
      <c r="K102" s="42" t="s">
        <v>28</v>
      </c>
      <c r="L102" s="43">
        <v>10</v>
      </c>
      <c r="M102" s="7">
        <v>50</v>
      </c>
      <c r="N102" s="7">
        <v>50</v>
      </c>
      <c r="O102" s="7">
        <v>50</v>
      </c>
      <c r="P102" s="7">
        <f t="shared" si="9"/>
        <v>50</v>
      </c>
      <c r="Q102" s="7">
        <f t="shared" si="6"/>
        <v>0</v>
      </c>
      <c r="R102" s="7">
        <f t="shared" si="7"/>
        <v>0</v>
      </c>
      <c r="S102" s="19">
        <f t="shared" si="8"/>
        <v>500</v>
      </c>
    </row>
    <row r="103" spans="2:19" ht="12.75" customHeight="1" x14ac:dyDescent="0.25">
      <c r="B103" s="34" t="s">
        <v>154</v>
      </c>
      <c r="C103" s="23"/>
      <c r="D103" s="23"/>
      <c r="E103" s="23"/>
      <c r="F103" s="23"/>
      <c r="G103" s="23"/>
      <c r="H103" s="23"/>
      <c r="I103" s="43">
        <v>96</v>
      </c>
      <c r="J103" s="33" t="s">
        <v>126</v>
      </c>
      <c r="K103" s="42" t="s">
        <v>28</v>
      </c>
      <c r="L103" s="43">
        <v>3</v>
      </c>
      <c r="M103" s="7">
        <v>930</v>
      </c>
      <c r="N103" s="7">
        <v>930</v>
      </c>
      <c r="O103" s="7">
        <v>930</v>
      </c>
      <c r="P103" s="7">
        <f t="shared" si="9"/>
        <v>930</v>
      </c>
      <c r="Q103" s="7">
        <f t="shared" si="6"/>
        <v>0</v>
      </c>
      <c r="R103" s="7">
        <f t="shared" si="7"/>
        <v>0</v>
      </c>
      <c r="S103" s="19">
        <f t="shared" si="8"/>
        <v>2790</v>
      </c>
    </row>
    <row r="104" spans="2:19" ht="12.75" customHeight="1" x14ac:dyDescent="0.25">
      <c r="B104" s="34" t="s">
        <v>182</v>
      </c>
      <c r="C104" s="23"/>
      <c r="D104" s="23"/>
      <c r="E104" s="23"/>
      <c r="F104" s="23"/>
      <c r="G104" s="23"/>
      <c r="H104" s="23"/>
      <c r="I104" s="43">
        <v>97</v>
      </c>
      <c r="J104" s="33" t="s">
        <v>127</v>
      </c>
      <c r="K104" s="42" t="s">
        <v>28</v>
      </c>
      <c r="L104" s="43">
        <v>3</v>
      </c>
      <c r="M104" s="7">
        <v>130</v>
      </c>
      <c r="N104" s="7">
        <v>130</v>
      </c>
      <c r="O104" s="7">
        <v>130</v>
      </c>
      <c r="P104" s="7">
        <f t="shared" si="9"/>
        <v>130</v>
      </c>
      <c r="Q104" s="7">
        <f t="shared" si="6"/>
        <v>0</v>
      </c>
      <c r="R104" s="7">
        <f t="shared" si="7"/>
        <v>0</v>
      </c>
      <c r="S104" s="19">
        <f t="shared" si="8"/>
        <v>390</v>
      </c>
    </row>
    <row r="105" spans="2:19" ht="12.75" customHeight="1" x14ac:dyDescent="0.25">
      <c r="B105" s="34" t="s">
        <v>183</v>
      </c>
      <c r="C105" s="23"/>
      <c r="D105" s="23"/>
      <c r="E105" s="23"/>
      <c r="F105" s="23"/>
      <c r="G105" s="23"/>
      <c r="H105" s="23"/>
      <c r="I105" s="43">
        <v>98</v>
      </c>
      <c r="J105" s="33" t="s">
        <v>128</v>
      </c>
      <c r="K105" s="42" t="s">
        <v>28</v>
      </c>
      <c r="L105" s="43">
        <v>3</v>
      </c>
      <c r="M105" s="7">
        <v>375</v>
      </c>
      <c r="N105" s="7">
        <v>375</v>
      </c>
      <c r="O105" s="7">
        <v>375</v>
      </c>
      <c r="P105" s="7">
        <f t="shared" si="9"/>
        <v>375</v>
      </c>
      <c r="Q105" s="7">
        <f t="shared" si="6"/>
        <v>0</v>
      </c>
      <c r="R105" s="7">
        <f t="shared" si="7"/>
        <v>0</v>
      </c>
      <c r="S105" s="19">
        <f t="shared" si="8"/>
        <v>1125</v>
      </c>
    </row>
    <row r="106" spans="2:19" ht="12.75" customHeight="1" x14ac:dyDescent="0.25">
      <c r="B106" s="34" t="s">
        <v>146</v>
      </c>
      <c r="C106" s="23"/>
      <c r="D106" s="23"/>
      <c r="E106" s="23"/>
      <c r="F106" s="23"/>
      <c r="G106" s="23"/>
      <c r="H106" s="23"/>
      <c r="I106" s="43">
        <v>99</v>
      </c>
      <c r="J106" s="33" t="s">
        <v>129</v>
      </c>
      <c r="K106" s="42" t="s">
        <v>28</v>
      </c>
      <c r="L106" s="43">
        <v>12</v>
      </c>
      <c r="M106" s="7">
        <v>105</v>
      </c>
      <c r="N106" s="7">
        <v>105</v>
      </c>
      <c r="O106" s="7">
        <v>105</v>
      </c>
      <c r="P106" s="7">
        <f t="shared" si="9"/>
        <v>105</v>
      </c>
      <c r="Q106" s="7">
        <f t="shared" si="6"/>
        <v>0</v>
      </c>
      <c r="R106" s="7">
        <f t="shared" si="7"/>
        <v>0</v>
      </c>
      <c r="S106" s="19">
        <f t="shared" si="8"/>
        <v>1260</v>
      </c>
    </row>
    <row r="107" spans="2:19" ht="12.75" customHeight="1" x14ac:dyDescent="0.25">
      <c r="B107" s="34" t="s">
        <v>184</v>
      </c>
      <c r="C107" s="23"/>
      <c r="D107" s="23"/>
      <c r="E107" s="23"/>
      <c r="F107" s="23"/>
      <c r="G107" s="23"/>
      <c r="H107" s="23"/>
      <c r="I107" s="43">
        <v>100</v>
      </c>
      <c r="J107" s="33" t="s">
        <v>130</v>
      </c>
      <c r="K107" s="42" t="s">
        <v>28</v>
      </c>
      <c r="L107" s="43">
        <v>100</v>
      </c>
      <c r="M107" s="7">
        <v>105</v>
      </c>
      <c r="N107" s="7">
        <v>105</v>
      </c>
      <c r="O107" s="7">
        <v>105</v>
      </c>
      <c r="P107" s="7">
        <f t="shared" si="9"/>
        <v>105</v>
      </c>
      <c r="Q107" s="7">
        <f t="shared" si="6"/>
        <v>0</v>
      </c>
      <c r="R107" s="7">
        <f t="shared" si="7"/>
        <v>0</v>
      </c>
      <c r="S107" s="19">
        <f t="shared" si="8"/>
        <v>10500</v>
      </c>
    </row>
    <row r="108" spans="2:19" ht="12.75" customHeight="1" x14ac:dyDescent="0.25">
      <c r="B108" s="34" t="s">
        <v>184</v>
      </c>
      <c r="C108" s="23"/>
      <c r="D108" s="23"/>
      <c r="E108" s="23"/>
      <c r="F108" s="23"/>
      <c r="G108" s="23"/>
      <c r="H108" s="23"/>
      <c r="I108" s="43">
        <v>101</v>
      </c>
      <c r="J108" s="33" t="s">
        <v>131</v>
      </c>
      <c r="K108" s="42" t="s">
        <v>28</v>
      </c>
      <c r="L108" s="43">
        <v>25</v>
      </c>
      <c r="M108" s="7">
        <v>100</v>
      </c>
      <c r="N108" s="7">
        <v>100</v>
      </c>
      <c r="O108" s="7">
        <v>100</v>
      </c>
      <c r="P108" s="7">
        <f t="shared" si="9"/>
        <v>100</v>
      </c>
      <c r="Q108" s="7">
        <f t="shared" si="6"/>
        <v>0</v>
      </c>
      <c r="R108" s="7">
        <f t="shared" si="7"/>
        <v>0</v>
      </c>
      <c r="S108" s="19">
        <f t="shared" si="8"/>
        <v>2500</v>
      </c>
    </row>
    <row r="109" spans="2:19" ht="12.75" customHeight="1" x14ac:dyDescent="0.25">
      <c r="B109" s="34" t="s">
        <v>142</v>
      </c>
      <c r="C109" s="23"/>
      <c r="D109" s="23"/>
      <c r="E109" s="23"/>
      <c r="F109" s="23"/>
      <c r="G109" s="23"/>
      <c r="H109" s="23"/>
      <c r="I109" s="43">
        <v>102</v>
      </c>
      <c r="J109" s="33" t="s">
        <v>132</v>
      </c>
      <c r="K109" s="42" t="s">
        <v>28</v>
      </c>
      <c r="L109" s="43">
        <v>1</v>
      </c>
      <c r="M109" s="7">
        <v>5185</v>
      </c>
      <c r="N109" s="7">
        <v>5185</v>
      </c>
      <c r="O109" s="7">
        <v>6185</v>
      </c>
      <c r="P109" s="7">
        <f t="shared" si="9"/>
        <v>5518.333333333333</v>
      </c>
      <c r="Q109" s="7">
        <f t="shared" si="6"/>
        <v>577.35026918962569</v>
      </c>
      <c r="R109" s="7">
        <f t="shared" si="7"/>
        <v>10.462402945145739</v>
      </c>
      <c r="S109" s="19">
        <f t="shared" si="8"/>
        <v>5518.333333333333</v>
      </c>
    </row>
    <row r="110" spans="2:19" ht="12.75" customHeight="1" x14ac:dyDescent="0.25">
      <c r="B110" s="34" t="s">
        <v>185</v>
      </c>
      <c r="C110" s="23"/>
      <c r="D110" s="23"/>
      <c r="E110" s="23"/>
      <c r="F110" s="23"/>
      <c r="G110" s="23"/>
      <c r="H110" s="23"/>
      <c r="I110" s="43">
        <v>103</v>
      </c>
      <c r="J110" s="33" t="s">
        <v>133</v>
      </c>
      <c r="K110" s="42" t="s">
        <v>28</v>
      </c>
      <c r="L110" s="43">
        <v>1</v>
      </c>
      <c r="M110" s="7">
        <v>1695</v>
      </c>
      <c r="N110" s="7">
        <v>1695</v>
      </c>
      <c r="O110" s="7">
        <v>1695</v>
      </c>
      <c r="P110" s="7">
        <f t="shared" si="9"/>
        <v>1695</v>
      </c>
      <c r="Q110" s="7">
        <f t="shared" si="6"/>
        <v>0</v>
      </c>
      <c r="R110" s="7">
        <f t="shared" si="7"/>
        <v>0</v>
      </c>
      <c r="S110" s="19">
        <f t="shared" si="8"/>
        <v>1695</v>
      </c>
    </row>
    <row r="111" spans="2:19" ht="12.75" customHeight="1" x14ac:dyDescent="0.25">
      <c r="B111" s="34" t="s">
        <v>186</v>
      </c>
      <c r="C111" s="23"/>
      <c r="D111" s="23"/>
      <c r="E111" s="23"/>
      <c r="F111" s="23"/>
      <c r="G111" s="23"/>
      <c r="H111" s="23"/>
      <c r="I111" s="43">
        <v>104</v>
      </c>
      <c r="J111" s="33" t="s">
        <v>134</v>
      </c>
      <c r="K111" s="42" t="s">
        <v>28</v>
      </c>
      <c r="L111" s="43">
        <v>3</v>
      </c>
      <c r="M111" s="7">
        <v>450</v>
      </c>
      <c r="N111" s="7">
        <v>450</v>
      </c>
      <c r="O111" s="7">
        <v>450</v>
      </c>
      <c r="P111" s="7">
        <f t="shared" si="9"/>
        <v>450</v>
      </c>
      <c r="Q111" s="7">
        <f t="shared" si="6"/>
        <v>0</v>
      </c>
      <c r="R111" s="7">
        <f t="shared" si="7"/>
        <v>0</v>
      </c>
      <c r="S111" s="19">
        <f t="shared" si="8"/>
        <v>1350</v>
      </c>
    </row>
    <row r="112" spans="2:19" ht="12.75" customHeight="1" x14ac:dyDescent="0.25">
      <c r="B112" s="34" t="s">
        <v>150</v>
      </c>
      <c r="C112" s="23"/>
      <c r="D112" s="23"/>
      <c r="E112" s="23"/>
      <c r="F112" s="23"/>
      <c r="G112" s="23"/>
      <c r="H112" s="23"/>
      <c r="I112" s="43">
        <v>105</v>
      </c>
      <c r="J112" s="33" t="s">
        <v>135</v>
      </c>
      <c r="K112" s="42" t="s">
        <v>28</v>
      </c>
      <c r="L112" s="43">
        <v>60</v>
      </c>
      <c r="M112" s="7">
        <v>0.95</v>
      </c>
      <c r="N112" s="7">
        <v>0.95</v>
      </c>
      <c r="O112" s="7">
        <v>0.95</v>
      </c>
      <c r="P112" s="7">
        <f t="shared" si="9"/>
        <v>0.94999999999999984</v>
      </c>
      <c r="Q112" s="7">
        <f t="shared" si="6"/>
        <v>1.3597399555105182E-16</v>
      </c>
      <c r="R112" s="7">
        <f t="shared" si="7"/>
        <v>1.4313052163268617E-14</v>
      </c>
      <c r="S112" s="19">
        <f t="shared" si="8"/>
        <v>56.999999999999993</v>
      </c>
    </row>
    <row r="113" spans="2:19" ht="12.75" customHeight="1" x14ac:dyDescent="0.25">
      <c r="B113" s="34" t="s">
        <v>146</v>
      </c>
      <c r="C113" s="23"/>
      <c r="D113" s="23"/>
      <c r="E113" s="23"/>
      <c r="F113" s="23"/>
      <c r="G113" s="23"/>
      <c r="H113" s="23"/>
      <c r="I113" s="46">
        <v>106</v>
      </c>
      <c r="J113" s="33" t="s">
        <v>198</v>
      </c>
      <c r="K113" s="45" t="s">
        <v>28</v>
      </c>
      <c r="L113" s="46">
        <v>100</v>
      </c>
      <c r="M113" s="7">
        <v>30</v>
      </c>
      <c r="N113" s="7">
        <v>30</v>
      </c>
      <c r="O113" s="7">
        <v>30</v>
      </c>
      <c r="P113" s="7">
        <f t="shared" si="9"/>
        <v>30</v>
      </c>
      <c r="Q113" s="7">
        <f t="shared" si="6"/>
        <v>0</v>
      </c>
      <c r="R113" s="7">
        <f t="shared" si="7"/>
        <v>0</v>
      </c>
      <c r="S113" s="19">
        <f t="shared" si="8"/>
        <v>3000</v>
      </c>
    </row>
    <row r="114" spans="2:19" ht="12.75" customHeight="1" x14ac:dyDescent="0.25">
      <c r="B114" s="34" t="s">
        <v>149</v>
      </c>
      <c r="C114" s="23"/>
      <c r="D114" s="23"/>
      <c r="E114" s="23"/>
      <c r="F114" s="23"/>
      <c r="G114" s="23"/>
      <c r="H114" s="23"/>
      <c r="I114" s="43">
        <v>107</v>
      </c>
      <c r="J114" s="33" t="s">
        <v>136</v>
      </c>
      <c r="K114" s="42" t="s">
        <v>28</v>
      </c>
      <c r="L114" s="43">
        <v>60</v>
      </c>
      <c r="M114" s="7">
        <v>0.85</v>
      </c>
      <c r="N114" s="7">
        <v>0.85</v>
      </c>
      <c r="O114" s="7">
        <v>0.85</v>
      </c>
      <c r="P114" s="7">
        <f t="shared" si="9"/>
        <v>0.85</v>
      </c>
      <c r="Q114" s="7">
        <f t="shared" si="6"/>
        <v>0</v>
      </c>
      <c r="R114" s="7">
        <f t="shared" si="7"/>
        <v>0</v>
      </c>
      <c r="S114" s="19">
        <f t="shared" si="8"/>
        <v>51</v>
      </c>
    </row>
    <row r="115" spans="2:19" ht="12.75" customHeight="1" x14ac:dyDescent="0.25">
      <c r="B115" s="34" t="s">
        <v>187</v>
      </c>
      <c r="C115" s="23"/>
      <c r="D115" s="23"/>
      <c r="E115" s="23"/>
      <c r="F115" s="23"/>
      <c r="G115" s="23"/>
      <c r="H115" s="23"/>
      <c r="I115" s="43">
        <v>108</v>
      </c>
      <c r="J115" s="33" t="s">
        <v>137</v>
      </c>
      <c r="K115" s="42" t="s">
        <v>81</v>
      </c>
      <c r="L115" s="43">
        <v>39</v>
      </c>
      <c r="M115" s="7">
        <v>145</v>
      </c>
      <c r="N115" s="7">
        <v>145</v>
      </c>
      <c r="O115" s="7">
        <v>145</v>
      </c>
      <c r="P115" s="7">
        <f t="shared" si="9"/>
        <v>145</v>
      </c>
      <c r="Q115" s="7">
        <f t="shared" si="6"/>
        <v>0</v>
      </c>
      <c r="R115" s="7">
        <f t="shared" si="7"/>
        <v>0</v>
      </c>
      <c r="S115" s="19">
        <f t="shared" si="8"/>
        <v>5655</v>
      </c>
    </row>
    <row r="116" spans="2:19" ht="12.75" customHeight="1" x14ac:dyDescent="0.25">
      <c r="B116" s="34" t="s">
        <v>152</v>
      </c>
      <c r="C116" s="23"/>
      <c r="D116" s="23"/>
      <c r="E116" s="23"/>
      <c r="F116" s="23"/>
      <c r="G116" s="23"/>
      <c r="H116" s="23"/>
      <c r="I116" s="43">
        <v>109</v>
      </c>
      <c r="J116" s="33" t="s">
        <v>138</v>
      </c>
      <c r="K116" s="42" t="s">
        <v>28</v>
      </c>
      <c r="L116" s="43">
        <v>1</v>
      </c>
      <c r="M116" s="7">
        <v>510</v>
      </c>
      <c r="N116" s="7">
        <v>510</v>
      </c>
      <c r="O116" s="7">
        <v>510</v>
      </c>
      <c r="P116" s="7">
        <f t="shared" si="9"/>
        <v>510</v>
      </c>
      <c r="Q116" s="7">
        <f t="shared" si="6"/>
        <v>0</v>
      </c>
      <c r="R116" s="7">
        <f t="shared" si="7"/>
        <v>0</v>
      </c>
      <c r="S116" s="19">
        <f t="shared" si="8"/>
        <v>510</v>
      </c>
    </row>
    <row r="117" spans="2:19" ht="12.75" customHeight="1" x14ac:dyDescent="0.25">
      <c r="B117" s="34" t="s">
        <v>175</v>
      </c>
      <c r="C117" s="23"/>
      <c r="D117" s="23"/>
      <c r="E117" s="23"/>
      <c r="F117" s="23"/>
      <c r="G117" s="23"/>
      <c r="H117" s="23"/>
      <c r="I117" s="43">
        <v>110</v>
      </c>
      <c r="J117" s="33" t="s">
        <v>139</v>
      </c>
      <c r="K117" s="42" t="s">
        <v>28</v>
      </c>
      <c r="L117" s="43">
        <v>1</v>
      </c>
      <c r="M117" s="7">
        <v>790</v>
      </c>
      <c r="N117" s="7">
        <v>790</v>
      </c>
      <c r="O117" s="7">
        <v>790</v>
      </c>
      <c r="P117" s="7">
        <f t="shared" si="9"/>
        <v>790</v>
      </c>
      <c r="Q117" s="7">
        <f t="shared" si="6"/>
        <v>0</v>
      </c>
      <c r="R117" s="7">
        <f t="shared" si="7"/>
        <v>0</v>
      </c>
      <c r="S117" s="19">
        <f t="shared" si="8"/>
        <v>790</v>
      </c>
    </row>
    <row r="118" spans="2:19" ht="12.75" customHeight="1" x14ac:dyDescent="0.25">
      <c r="B118" s="34" t="s">
        <v>146</v>
      </c>
      <c r="C118" s="23"/>
      <c r="D118" s="23"/>
      <c r="E118" s="23"/>
      <c r="F118" s="23"/>
      <c r="G118" s="23"/>
      <c r="H118" s="23"/>
      <c r="I118" s="43">
        <v>111</v>
      </c>
      <c r="J118" s="33" t="s">
        <v>140</v>
      </c>
      <c r="K118" s="42" t="s">
        <v>141</v>
      </c>
      <c r="L118" s="43">
        <v>1</v>
      </c>
      <c r="M118" s="7">
        <v>250</v>
      </c>
      <c r="N118" s="7">
        <v>250</v>
      </c>
      <c r="O118" s="7">
        <v>250</v>
      </c>
      <c r="P118" s="7">
        <f t="shared" si="9"/>
        <v>250</v>
      </c>
      <c r="Q118" s="7">
        <f t="shared" si="6"/>
        <v>0</v>
      </c>
      <c r="R118" s="7">
        <f t="shared" si="7"/>
        <v>0</v>
      </c>
      <c r="S118" s="19">
        <f t="shared" si="8"/>
        <v>250</v>
      </c>
    </row>
    <row r="119" spans="2:19" s="25" customFormat="1" ht="14.25" customHeight="1" x14ac:dyDescent="0.25">
      <c r="B119" s="1"/>
      <c r="C119"/>
      <c r="D119"/>
      <c r="E119"/>
      <c r="F119"/>
      <c r="G119"/>
      <c r="H119"/>
      <c r="I119" s="64" t="s">
        <v>5</v>
      </c>
      <c r="J119" s="65"/>
      <c r="K119" s="24"/>
      <c r="L119" s="28"/>
      <c r="M119" s="26">
        <f>M118*L118+M117*L117+M116*L116+M115*L115+M114*L114+M113*L113+M112*L112+M111*L111+M110*L110+M109*L109+M108*L108+M107*L107+M106*L106+M105*L105+M104*L104+M103*L103+M102*L102+M101*L101+M100*L100+M99*L99+M98*L98+M97*L97+M96*L96+M95*L95+M94*L94+M93*L93+M92*L92+M91*L91+M90*L90+M89*L89+M88*L88+M87*L87+M86*L86+M85*L85+M84*L84+M83*L83+M82*L82+M81*L81+M80*L80+M79*L79+M78*L78+M77*L77+M76*L76+M75*L75+M74*L74+M73*L73+M72*L72+M71*L71+M70*L70+M69*L69+M68*L68+M67*L67+M66*L66+M65*L65+M64*L64+M63*L63+M62*L62+M61*L61+M60*L60+M59*L59+M58*L58+M57*L57+M56*L56+M55*L55+M54*L54+M53*L53+M52*L52+M51*L51+M50*L50+M49*L49+M48*L48+M47*L47+M46*L46+M45*L45+M44*L44+M43*L43+M42*L42+M41*L41+M40*L40+M39*L39+M38*L38+M37*L37+M36*L36+M35*L35+M34*L34+M33*L33+M32*L32+M31*L31+M30*L30+M29*L29+M28*L28+M27*L27+M26*L26+M25*L25+M24*L24+M23*L23+M22*L22+M21*L21+M20*L20+M19*L19+M18*L18+M17*L17+M16*L16+M15*L15+M14*L14+M13*L13+M12*L12+M11*L11+M10*L10+M9*L9+M8*L8</f>
        <v>223913.80899999998</v>
      </c>
      <c r="N119" s="26">
        <v>225313.86</v>
      </c>
      <c r="O119" s="26">
        <v>226913.86</v>
      </c>
      <c r="P119" s="18"/>
      <c r="Q119" s="18"/>
      <c r="R119" s="17"/>
      <c r="S119" s="44">
        <f>SUM(S8:S118)</f>
        <v>225380.47566666669</v>
      </c>
    </row>
    <row r="120" spans="2:19" s="25" customFormat="1" ht="3.75" customHeight="1" x14ac:dyDescent="0.25">
      <c r="B120"/>
      <c r="C120"/>
      <c r="D120"/>
      <c r="E120"/>
      <c r="F120"/>
      <c r="G120"/>
      <c r="H120"/>
      <c r="I120" s="17"/>
      <c r="J120" s="18"/>
      <c r="K120" s="18"/>
      <c r="L120" s="28"/>
      <c r="M120" s="18"/>
      <c r="N120" s="18"/>
      <c r="O120" s="18"/>
      <c r="P120" s="18"/>
      <c r="Q120" s="18"/>
      <c r="R120" s="20"/>
      <c r="S120" s="21"/>
    </row>
    <row r="121" spans="2:19" s="25" customFormat="1" ht="24" customHeight="1" x14ac:dyDescent="0.25">
      <c r="B121"/>
      <c r="C121"/>
      <c r="D121"/>
      <c r="E121"/>
      <c r="F121"/>
      <c r="G121"/>
      <c r="H121"/>
      <c r="I121" s="68" t="s">
        <v>199</v>
      </c>
      <c r="J121" s="68"/>
      <c r="K121" s="68"/>
      <c r="L121" s="68"/>
      <c r="M121" s="68"/>
      <c r="N121" s="68"/>
      <c r="O121" s="68"/>
      <c r="P121" s="68"/>
      <c r="Q121" s="68"/>
      <c r="R121" s="68"/>
      <c r="S121" s="68"/>
    </row>
    <row r="122" spans="2:19" s="25" customFormat="1" ht="7.5" customHeight="1" x14ac:dyDescent="0.25">
      <c r="B122"/>
      <c r="C122"/>
      <c r="D122"/>
      <c r="E122"/>
      <c r="F122"/>
      <c r="G122"/>
      <c r="H122"/>
      <c r="I122" s="17"/>
      <c r="J122" s="22"/>
      <c r="K122" s="22"/>
      <c r="L122" s="29"/>
      <c r="M122" s="22"/>
      <c r="N122" s="22"/>
      <c r="O122" s="22"/>
      <c r="P122" s="22"/>
      <c r="Q122" s="22"/>
      <c r="R122" s="22"/>
      <c r="S122" s="17"/>
    </row>
    <row r="123" spans="2:19" s="25" customFormat="1" ht="14.25" customHeight="1" x14ac:dyDescent="0.25">
      <c r="B123"/>
      <c r="C123"/>
      <c r="D123"/>
      <c r="E123"/>
      <c r="F123"/>
      <c r="G123"/>
      <c r="H123"/>
      <c r="I123" s="59" t="s">
        <v>27</v>
      </c>
      <c r="J123" s="59"/>
      <c r="K123" s="59"/>
      <c r="L123" s="59"/>
      <c r="M123" s="59"/>
      <c r="N123" s="59"/>
      <c r="O123" s="59"/>
      <c r="P123" s="59"/>
      <c r="Q123" s="59"/>
      <c r="R123" s="59"/>
      <c r="S123" s="59"/>
    </row>
    <row r="124" spans="2:19" s="25" customFormat="1" ht="13.5" customHeight="1" x14ac:dyDescent="0.25">
      <c r="B124"/>
      <c r="C124"/>
      <c r="D124"/>
      <c r="E124"/>
      <c r="F124"/>
      <c r="G124"/>
      <c r="H124"/>
      <c r="I124"/>
      <c r="J124"/>
      <c r="K124"/>
      <c r="L124" s="27"/>
      <c r="M124"/>
      <c r="N124"/>
      <c r="O124"/>
      <c r="P124"/>
      <c r="Q124"/>
      <c r="R124"/>
      <c r="S124"/>
    </row>
    <row r="125" spans="2:19" s="25" customFormat="1" ht="14.25" customHeight="1" x14ac:dyDescent="0.25">
      <c r="B125"/>
      <c r="C125"/>
      <c r="D125"/>
      <c r="E125"/>
      <c r="F125"/>
      <c r="G125"/>
      <c r="H125"/>
      <c r="I125"/>
      <c r="J125"/>
      <c r="K125"/>
      <c r="L125" s="27"/>
      <c r="M125"/>
      <c r="N125"/>
      <c r="O125"/>
      <c r="P125"/>
      <c r="Q125"/>
      <c r="R125"/>
      <c r="S125"/>
    </row>
    <row r="126" spans="2:19" s="25" customFormat="1" ht="16.5" customHeight="1" x14ac:dyDescent="0.25">
      <c r="B126"/>
      <c r="C126"/>
      <c r="D126"/>
      <c r="E126"/>
      <c r="F126"/>
      <c r="G126"/>
      <c r="H126"/>
      <c r="I126"/>
      <c r="J126"/>
      <c r="K126"/>
      <c r="L126" s="27"/>
      <c r="M126"/>
      <c r="N126"/>
      <c r="O126"/>
      <c r="P126"/>
      <c r="Q126"/>
      <c r="R126"/>
      <c r="S126"/>
    </row>
    <row r="127" spans="2:19" s="25" customFormat="1" ht="14.25" customHeight="1" x14ac:dyDescent="0.25">
      <c r="B127"/>
      <c r="C127"/>
      <c r="D127"/>
      <c r="E127"/>
      <c r="F127"/>
      <c r="G127"/>
      <c r="H127"/>
      <c r="I127"/>
      <c r="J127"/>
      <c r="K127"/>
      <c r="L127" s="27"/>
      <c r="M127"/>
      <c r="N127"/>
      <c r="O127"/>
      <c r="P127"/>
      <c r="Q127"/>
      <c r="R127"/>
      <c r="S127"/>
    </row>
    <row r="128" spans="2:19" s="25" customFormat="1" ht="15.75" customHeight="1" x14ac:dyDescent="0.25">
      <c r="B128"/>
      <c r="C128"/>
      <c r="D128"/>
      <c r="E128"/>
      <c r="F128"/>
      <c r="G128"/>
      <c r="H128"/>
      <c r="I128"/>
      <c r="J128"/>
      <c r="K128"/>
      <c r="L128" s="27"/>
      <c r="M128"/>
      <c r="N128"/>
      <c r="O128"/>
      <c r="P128"/>
      <c r="Q128"/>
      <c r="R128"/>
      <c r="S128"/>
    </row>
    <row r="129" spans="2:19" s="25" customFormat="1" ht="9.75" customHeight="1" x14ac:dyDescent="0.25">
      <c r="B129"/>
      <c r="C129"/>
      <c r="D129"/>
      <c r="E129"/>
      <c r="F129"/>
      <c r="G129"/>
      <c r="H129"/>
      <c r="I129"/>
      <c r="J129"/>
      <c r="K129"/>
      <c r="L129" s="27"/>
      <c r="M129"/>
      <c r="N129"/>
      <c r="O129"/>
      <c r="P129"/>
      <c r="Q129"/>
      <c r="R129"/>
      <c r="S129"/>
    </row>
    <row r="130" spans="2:19" s="25" customFormat="1" ht="31.5" customHeight="1" x14ac:dyDescent="0.25">
      <c r="B130"/>
      <c r="C130"/>
      <c r="D130"/>
      <c r="E130"/>
      <c r="F130"/>
      <c r="G130"/>
      <c r="H130"/>
      <c r="I130"/>
      <c r="J130"/>
      <c r="K130"/>
      <c r="L130" s="27"/>
      <c r="M130"/>
      <c r="N130"/>
      <c r="O130"/>
      <c r="P130"/>
      <c r="Q130"/>
      <c r="R130"/>
      <c r="S130"/>
    </row>
    <row r="131" spans="2:19" s="25" customFormat="1" ht="15.75" customHeight="1" x14ac:dyDescent="0.25">
      <c r="B131"/>
      <c r="C131"/>
      <c r="D131"/>
      <c r="E131"/>
      <c r="F131"/>
      <c r="G131"/>
      <c r="H131"/>
      <c r="I131"/>
      <c r="J131"/>
      <c r="K131"/>
      <c r="L131" s="27"/>
      <c r="M131"/>
      <c r="N131"/>
      <c r="O131"/>
      <c r="P131"/>
      <c r="Q131"/>
      <c r="R131"/>
      <c r="S131"/>
    </row>
    <row r="132" spans="2:19" s="25" customFormat="1" ht="15.75" customHeight="1" x14ac:dyDescent="0.25">
      <c r="B132"/>
      <c r="C132"/>
      <c r="D132"/>
      <c r="E132"/>
      <c r="F132"/>
      <c r="G132"/>
      <c r="H132"/>
      <c r="I132"/>
      <c r="J132"/>
      <c r="K132"/>
      <c r="L132" s="27"/>
      <c r="M132"/>
      <c r="N132"/>
      <c r="O132"/>
      <c r="P132"/>
      <c r="Q132"/>
      <c r="R132"/>
      <c r="S132"/>
    </row>
    <row r="133" spans="2:19" s="25" customFormat="1" ht="12.75" customHeight="1" x14ac:dyDescent="0.25">
      <c r="B133"/>
      <c r="C133"/>
      <c r="D133"/>
      <c r="E133"/>
      <c r="F133"/>
      <c r="G133"/>
      <c r="H133"/>
      <c r="I133"/>
      <c r="J133"/>
      <c r="K133"/>
      <c r="L133" s="27"/>
      <c r="M133"/>
      <c r="N133"/>
      <c r="O133"/>
      <c r="P133"/>
      <c r="Q133"/>
      <c r="R133"/>
      <c r="S133"/>
    </row>
    <row r="134" spans="2:19" s="25" customFormat="1" ht="13.5" customHeight="1" x14ac:dyDescent="0.25">
      <c r="B134"/>
      <c r="C134"/>
      <c r="D134"/>
      <c r="E134"/>
      <c r="F134"/>
      <c r="G134"/>
      <c r="H134"/>
      <c r="I134"/>
      <c r="J134"/>
      <c r="K134"/>
      <c r="L134" s="27"/>
      <c r="M134"/>
      <c r="N134"/>
      <c r="O134"/>
      <c r="P134"/>
      <c r="Q134"/>
      <c r="R134"/>
      <c r="S134"/>
    </row>
    <row r="135" spans="2:19" s="25" customFormat="1" ht="12.75" customHeight="1" x14ac:dyDescent="0.25">
      <c r="B135"/>
      <c r="C135"/>
      <c r="D135"/>
      <c r="E135"/>
      <c r="F135"/>
      <c r="G135"/>
      <c r="H135"/>
      <c r="I135"/>
      <c r="J135"/>
      <c r="K135"/>
      <c r="L135" s="27"/>
      <c r="M135"/>
      <c r="N135"/>
      <c r="O135"/>
      <c r="P135"/>
      <c r="Q135"/>
      <c r="R135"/>
      <c r="S135"/>
    </row>
    <row r="136" spans="2:19" s="25" customFormat="1" ht="16.5" customHeight="1" x14ac:dyDescent="0.25">
      <c r="B136"/>
      <c r="C136"/>
      <c r="D136"/>
      <c r="E136"/>
      <c r="F136"/>
      <c r="G136"/>
      <c r="H136"/>
      <c r="I136"/>
      <c r="J136"/>
      <c r="K136"/>
      <c r="L136" s="27"/>
      <c r="M136"/>
      <c r="N136"/>
      <c r="O136"/>
      <c r="P136"/>
      <c r="Q136"/>
      <c r="R136"/>
      <c r="S136"/>
    </row>
    <row r="137" spans="2:19" ht="24.75" customHeight="1" x14ac:dyDescent="0.25"/>
    <row r="138" spans="2:19" ht="12" customHeight="1" x14ac:dyDescent="0.25"/>
    <row r="139" spans="2:19" ht="27.75" customHeight="1" x14ac:dyDescent="0.25"/>
  </sheetData>
  <mergeCells count="21">
    <mergeCell ref="I123:S123"/>
    <mergeCell ref="S6:S7"/>
    <mergeCell ref="B6:B7"/>
    <mergeCell ref="I3:L3"/>
    <mergeCell ref="I119:J119"/>
    <mergeCell ref="I4:L4"/>
    <mergeCell ref="P6:P7"/>
    <mergeCell ref="Q6:Q7"/>
    <mergeCell ref="R6:R7"/>
    <mergeCell ref="I6:I7"/>
    <mergeCell ref="I121:S121"/>
    <mergeCell ref="I2:S2"/>
    <mergeCell ref="M3:S3"/>
    <mergeCell ref="M4:S4"/>
    <mergeCell ref="I5:S5"/>
    <mergeCell ref="J6:J7"/>
    <mergeCell ref="L6:L7"/>
    <mergeCell ref="M6:M7"/>
    <mergeCell ref="N6:N7"/>
    <mergeCell ref="O6:O7"/>
    <mergeCell ref="K6:K7"/>
  </mergeCells>
  <pageMargins left="0.11811023622047245" right="0.11811023622047245" top="0.15748031496062992" bottom="0.15748031496062992" header="0.31496062992125984" footer="0.31496062992125984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B6" sqref="B6"/>
    </sheetView>
  </sheetViews>
  <sheetFormatPr defaultRowHeight="15" x14ac:dyDescent="0.25"/>
  <cols>
    <col min="1" max="1" width="6.7109375" customWidth="1"/>
    <col min="2" max="2" width="34.140625" customWidth="1"/>
    <col min="3" max="3" width="26.85546875" customWidth="1"/>
    <col min="4" max="4" width="45.5703125" customWidth="1"/>
  </cols>
  <sheetData>
    <row r="1" spans="1:4" ht="30.75" customHeight="1" x14ac:dyDescent="0.25">
      <c r="A1" s="11" t="s">
        <v>12</v>
      </c>
      <c r="B1" s="12" t="s">
        <v>13</v>
      </c>
      <c r="C1" s="13" t="s">
        <v>14</v>
      </c>
      <c r="D1" s="13" t="s">
        <v>15</v>
      </c>
    </row>
    <row r="2" spans="1:4" ht="32.25" customHeight="1" x14ac:dyDescent="0.25">
      <c r="A2" s="11">
        <v>1</v>
      </c>
      <c r="B2" s="9" t="s">
        <v>7</v>
      </c>
      <c r="C2" s="10">
        <v>1500</v>
      </c>
      <c r="D2" s="8">
        <v>16.100000000000001</v>
      </c>
    </row>
    <row r="3" spans="1:4" ht="30.75" customHeight="1" x14ac:dyDescent="0.25">
      <c r="A3" s="11">
        <v>2</v>
      </c>
      <c r="B3" s="9" t="s">
        <v>8</v>
      </c>
      <c r="C3" s="10">
        <v>1400</v>
      </c>
      <c r="D3" s="8">
        <v>19</v>
      </c>
    </row>
    <row r="4" spans="1:4" ht="30.75" customHeight="1" x14ac:dyDescent="0.25">
      <c r="A4" s="11">
        <v>3</v>
      </c>
      <c r="B4" s="9" t="s">
        <v>9</v>
      </c>
      <c r="C4" s="10">
        <v>4100</v>
      </c>
      <c r="D4" s="8">
        <v>26.7</v>
      </c>
    </row>
    <row r="5" spans="1:4" ht="30.75" customHeight="1" x14ac:dyDescent="0.25">
      <c r="A5" s="11">
        <v>4</v>
      </c>
      <c r="B5" s="9" t="s">
        <v>10</v>
      </c>
      <c r="C5" s="10">
        <v>400</v>
      </c>
      <c r="D5" s="8">
        <v>12.3</v>
      </c>
    </row>
    <row r="6" spans="1:4" ht="30.75" customHeight="1" x14ac:dyDescent="0.25">
      <c r="A6" s="11">
        <v>5</v>
      </c>
      <c r="B6" s="9" t="s">
        <v>11</v>
      </c>
      <c r="C6" s="10">
        <v>250</v>
      </c>
      <c r="D6" s="7">
        <v>29.5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2026-08-10T07:58:45Z</dcterms:modified>
</cp:coreProperties>
</file>