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09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</workbook>
</file>

<file path=xl/calcChain.xml><?xml version="1.0" encoding="utf-8"?>
<calcChain xmlns="http://schemas.openxmlformats.org/spreadsheetml/2006/main">
  <c r="U8" i="1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P8"/>
  <c r="Q8" s="1"/>
  <c r="R8" s="1"/>
  <c r="P9"/>
  <c r="P10"/>
  <c r="Q10" s="1"/>
  <c r="R10" s="1"/>
  <c r="P11"/>
  <c r="Q11" s="1"/>
  <c r="R11" s="1"/>
  <c r="P12"/>
  <c r="Q12" s="1"/>
  <c r="R12" s="1"/>
  <c r="P13"/>
  <c r="Q13" s="1"/>
  <c r="R13" s="1"/>
  <c r="P14"/>
  <c r="Q14" s="1"/>
  <c r="R14" s="1"/>
  <c r="P15"/>
  <c r="Q15" s="1"/>
  <c r="R15" s="1"/>
  <c r="P16"/>
  <c r="Q16" s="1"/>
  <c r="R16" s="1"/>
  <c r="P17"/>
  <c r="Q17" s="1"/>
  <c r="R17" s="1"/>
  <c r="P18"/>
  <c r="P19"/>
  <c r="P20"/>
  <c r="Q20" s="1"/>
  <c r="R20" s="1"/>
  <c r="P21"/>
  <c r="P22"/>
  <c r="Q22" s="1"/>
  <c r="R22" s="1"/>
  <c r="P23"/>
  <c r="P24"/>
  <c r="P25"/>
  <c r="P26"/>
  <c r="Q26" s="1"/>
  <c r="R26" s="1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19"/>
  <c r="S19" s="1"/>
  <c r="N20"/>
  <c r="S20" s="1"/>
  <c r="N21"/>
  <c r="S21" s="1"/>
  <c r="N22"/>
  <c r="S22" s="1"/>
  <c r="N23"/>
  <c r="S23" s="1"/>
  <c r="N24"/>
  <c r="S24" s="1"/>
  <c r="N25"/>
  <c r="S25" s="1"/>
  <c r="N26"/>
  <c r="S26" s="1"/>
  <c r="U7"/>
  <c r="T7"/>
  <c r="P7"/>
  <c r="N7"/>
  <c r="S7" s="1"/>
  <c r="Q24" l="1"/>
  <c r="R24" s="1"/>
  <c r="Q9"/>
  <c r="R9" s="1"/>
  <c r="Q23"/>
  <c r="R23" s="1"/>
  <c r="Q21"/>
  <c r="R21" s="1"/>
  <c r="Q19"/>
  <c r="R19" s="1"/>
  <c r="Q25"/>
  <c r="R25" s="1"/>
  <c r="Q18"/>
  <c r="R18" s="1"/>
  <c r="U27"/>
  <c r="Q7"/>
  <c r="R7" s="1"/>
</calcChain>
</file>

<file path=xl/sharedStrings.xml><?xml version="1.0" encoding="utf-8"?>
<sst xmlns="http://schemas.openxmlformats.org/spreadsheetml/2006/main" count="94" uniqueCount="70">
  <si>
    <t>№ п/п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</si>
  <si>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</si>
  <si>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</si>
  <si>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</si>
  <si>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</si>
  <si>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</si>
  <si>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</si>
  <si>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</si>
  <si>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</si>
  <si>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</si>
  <si>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</si>
  <si>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Кол-во</t>
  </si>
  <si>
    <t>Цена за ед.изм.</t>
  </si>
  <si>
    <t>РК</t>
  </si>
  <si>
    <t>%</t>
  </si>
  <si>
    <t>РК с %</t>
  </si>
  <si>
    <t>Ед. изм.</t>
  </si>
  <si>
    <t>*Цена за ед. товара</t>
  </si>
  <si>
    <t>ИТОГО:</t>
  </si>
  <si>
    <t xml:space="preserve">                    (должность)                                         подписано ЭЦП                (расшифровка подписи)</t>
  </si>
  <si>
    <t xml:space="preserve">Цена контракта рассчитана методом сопоставимых рыночных цен (анализа рынка).
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</si>
  <si>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</si>
  <si>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t>*Расчет цены контракта</t>
  </si>
  <si>
    <t>Расчет цены контракта</t>
  </si>
  <si>
    <t>шт.</t>
  </si>
  <si>
    <t>Наименование товара</t>
  </si>
  <si>
    <t xml:space="preserve">                                       ОБОСНОВАНИЕ ЦЕНЫ КОНТРАКТА
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</si>
  <si>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</si>
  <si>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</si>
  <si>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</si>
  <si>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</si>
  <si>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</si>
  <si>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</si>
  <si>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</si>
  <si>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</si>
  <si>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</si>
  <si>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</si>
  <si>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</si>
  <si>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</si>
  <si>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</si>
  <si>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</si>
  <si>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</si>
  <si>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</si>
  <si>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</si>
  <si>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</si>
  <si>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</si>
  <si>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</si>
  <si>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Поставка картриджей</t>
  </si>
  <si>
    <t>Картридж лазерный HP 26X CF226X чёрный оригинальный повышенной ёмкости</t>
  </si>
  <si>
    <t>Тонер-картридж Kyocera TK-450 1T02J50EU0 чёрный оригинальный</t>
  </si>
  <si>
    <t>Картридж лазерный HP 18A CF218A чёрный оригинальный</t>
  </si>
  <si>
    <t>Тонер-картридж HP 106A W1106A чёрный оригинальный</t>
  </si>
  <si>
    <t>Картридж лазерный Pantum CTL-1100XK чёрный оригинальный</t>
  </si>
  <si>
    <t>Картридж лазерный Pantum CTL-1100XY жёлтый оригинальный</t>
  </si>
  <si>
    <t>Картридж лазерный Pantum CTL-1100XM пурпурный оригинальный</t>
  </si>
  <si>
    <t>Картридж лазерный Pantum CTL-1100XC голубой оригинальный</t>
  </si>
  <si>
    <t>Картридж лазерный Canon 045H BK 1246C002 чёрный оригинальный повышенной ёмкости</t>
  </si>
  <si>
    <t>Картридж лазерный Canon 045H C 1245C002 голубой оригинальный повышенной ёмкости</t>
  </si>
  <si>
    <t>Картридж лазерный Canon 045H M 1244C002 пурпурный оригинальный повышенной ёмкости</t>
  </si>
  <si>
    <t>Картридж лазерный Canon 045H Y 1243C002 жёлтый оригинальный повышенной ёмкости</t>
  </si>
  <si>
    <t>Тонер-картридж Kyocera TK-6115 1T02P10NL0 чёрный оригинальный</t>
  </si>
  <si>
    <t>Картридж струйный HP 712 3ED70A чёрный оригинальный</t>
  </si>
  <si>
    <t>Картридж лазерный Brother TN-3480 чёрный оригинальный повышенной ёмкости</t>
  </si>
  <si>
    <t>Тонер-картридж Kyocera TK-5240K 1T02R70NL0 чёрный оригинальный</t>
  </si>
  <si>
    <t>Тонер-картридж Kyocera TK-5240C 1T02R7CNL0 голубой оригинальный</t>
  </si>
  <si>
    <t>Тонер-картридж Kyocera TK-5240M 1T02R7BNL0 пурпурный оригинальный</t>
  </si>
  <si>
    <t>Тонер-картридж Kyocera TK-5240Y 1T02R7ANL0 жёлтый оригинальный</t>
  </si>
  <si>
    <t>Картридж лазерный MLT-D203U SU917A для Samsung чёрный совместимый</t>
  </si>
  <si>
    <t>В результате проведенного расчета стартовая цена составит    348 616 руб   80     коп</t>
  </si>
  <si>
    <r>
      <t xml:space="preserve">Директор ФИЦ ПХФ и МХ РАН  </t>
    </r>
    <r>
      <rPr>
        <u/>
        <sz val="14"/>
        <rFont val="Times New Roman"/>
        <family val="1"/>
        <charset val="204"/>
      </rPr>
      <t>____________</t>
    </r>
    <r>
      <rPr>
        <sz val="14"/>
        <rFont val="Times New Roman"/>
        <family val="1"/>
        <charset val="204"/>
      </rPr>
      <t>__  Голосов Е.В.</t>
    </r>
  </si>
</sst>
</file>

<file path=xl/styles.xml><?xml version="1.0" encoding="utf-8"?>
<styleSheet xmlns="http://schemas.openxmlformats.org/spreadsheetml/2006/main">
  <numFmts count="1">
    <numFmt numFmtId="164" formatCode="#,##0.00_р_."/>
  </numFmts>
  <fonts count="28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2" fillId="2" borderId="0" applyBorder="0" applyProtection="0"/>
    <xf numFmtId="0" fontId="22" fillId="3" borderId="0" applyBorder="0" applyProtection="0"/>
    <xf numFmtId="0" fontId="22" fillId="4" borderId="0" applyBorder="0" applyProtection="0"/>
    <xf numFmtId="0" fontId="22" fillId="2" borderId="0" applyBorder="0" applyProtection="0"/>
    <xf numFmtId="0" fontId="22" fillId="5" borderId="0" applyBorder="0" applyProtection="0"/>
    <xf numFmtId="0" fontId="22" fillId="3" borderId="0" applyBorder="0" applyProtection="0"/>
    <xf numFmtId="0" fontId="22" fillId="6" borderId="0" applyBorder="0" applyProtection="0"/>
    <xf numFmtId="0" fontId="22" fillId="7" borderId="0" applyBorder="0" applyProtection="0"/>
    <xf numFmtId="0" fontId="22" fillId="8" borderId="0" applyBorder="0" applyProtection="0"/>
    <xf numFmtId="0" fontId="22" fillId="6" borderId="0" applyBorder="0" applyProtection="0"/>
    <xf numFmtId="0" fontId="22" fillId="9" borderId="0" applyBorder="0" applyProtection="0"/>
    <xf numFmtId="0" fontId="22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7">
    <xf numFmtId="0" fontId="0" fillId="0" borderId="0" xfId="0"/>
    <xf numFmtId="0" fontId="19" fillId="0" borderId="0" xfId="0" applyFont="1" applyFill="1"/>
    <xf numFmtId="0" fontId="0" fillId="0" borderId="0" xfId="0" applyFill="1"/>
    <xf numFmtId="0" fontId="19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/>
    <xf numFmtId="0" fontId="24" fillId="0" borderId="10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164" fontId="24" fillId="0" borderId="11" xfId="0" applyNumberFormat="1" applyFont="1" applyFill="1" applyBorder="1" applyAlignment="1">
      <alignment horizontal="center" vertical="center" wrapText="1"/>
    </xf>
    <xf numFmtId="164" fontId="24" fillId="0" borderId="11" xfId="0" applyNumberFormat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2" fontId="24" fillId="0" borderId="11" xfId="0" applyNumberFormat="1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right" vertical="center" wrapText="1"/>
    </xf>
    <xf numFmtId="0" fontId="24" fillId="0" borderId="17" xfId="0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right" vertical="center" wrapText="1"/>
    </xf>
    <xf numFmtId="0" fontId="24" fillId="0" borderId="0" xfId="0" applyFont="1" applyFill="1" applyBorder="1" applyAlignment="1">
      <alignment horizontal="right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/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top" wrapText="1"/>
    </xf>
    <xf numFmtId="14" fontId="26" fillId="0" borderId="0" xfId="0" applyNumberFormat="1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/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27</xdr:row>
      <xdr:rowOff>213210</xdr:rowOff>
    </xdr:from>
    <xdr:to>
      <xdr:col>15</xdr:col>
      <xdr:colOff>430495</xdr:colOff>
      <xdr:row>27</xdr:row>
      <xdr:rowOff>945955</xdr:rowOff>
    </xdr:to>
    <xdr:pic>
      <xdr:nvPicPr>
        <xdr:cNvPr id="2" name="Pictur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14300" y="12595710"/>
          <a:ext cx="10279345" cy="73274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8"/>
  <sheetViews>
    <sheetView tabSelected="1" workbookViewId="0">
      <pane ySplit="1" topLeftCell="A5" activePane="bottomLeft" state="frozen"/>
      <selection pane="bottomLeft" activeCell="R8" sqref="R8"/>
    </sheetView>
  </sheetViews>
  <sheetFormatPr defaultColWidth="9.140625" defaultRowHeight="15"/>
  <cols>
    <col min="1" max="1" width="4.28515625" style="1" customWidth="1"/>
    <col min="2" max="2" width="55.140625" style="1" customWidth="1"/>
    <col min="3" max="3" width="9.140625" style="1"/>
    <col min="4" max="4" width="8" style="1" customWidth="1"/>
    <col min="5" max="5" width="16" style="1" customWidth="1"/>
    <col min="6" max="6" width="14.7109375" style="1" customWidth="1"/>
    <col min="7" max="7" width="15.85546875" style="1" customWidth="1"/>
    <col min="8" max="8" width="7.28515625" style="3" hidden="1" customWidth="1"/>
    <col min="9" max="9" width="11.5703125" style="3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4.42578125" style="1" customWidth="1"/>
    <col min="21" max="21" width="14.85546875" style="1" customWidth="1"/>
    <col min="22" max="22" width="9.28515625" style="1" customWidth="1"/>
    <col min="23" max="1024" width="9.140625" style="1"/>
    <col min="1025" max="16384" width="9.140625" style="2"/>
  </cols>
  <sheetData>
    <row r="1" spans="1:21" ht="22.5" customHeight="1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21" ht="22.5" customHeight="1">
      <c r="A2" s="9" t="s">
        <v>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21" ht="21.75" customHeight="1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1"/>
      <c r="U4" s="11"/>
    </row>
    <row r="5" spans="1:21" ht="41.25" customHeight="1">
      <c r="A5" s="13" t="s">
        <v>0</v>
      </c>
      <c r="B5" s="14" t="s">
        <v>25</v>
      </c>
      <c r="C5" s="15" t="s">
        <v>16</v>
      </c>
      <c r="D5" s="15" t="s">
        <v>11</v>
      </c>
      <c r="E5" s="16" t="s">
        <v>1</v>
      </c>
      <c r="F5" s="16" t="s">
        <v>2</v>
      </c>
      <c r="G5" s="16" t="s">
        <v>3</v>
      </c>
      <c r="H5" s="17" t="s">
        <v>4</v>
      </c>
      <c r="I5" s="17"/>
      <c r="J5" s="17"/>
      <c r="K5" s="17" t="s">
        <v>5</v>
      </c>
      <c r="L5" s="17"/>
      <c r="M5" s="17"/>
      <c r="N5" s="17" t="s">
        <v>6</v>
      </c>
      <c r="O5" s="13" t="s">
        <v>7</v>
      </c>
      <c r="P5" s="13" t="s">
        <v>8</v>
      </c>
      <c r="Q5" s="13" t="s">
        <v>9</v>
      </c>
      <c r="R5" s="8" t="s">
        <v>10</v>
      </c>
      <c r="S5" s="17" t="s">
        <v>23</v>
      </c>
      <c r="T5" s="17" t="s">
        <v>17</v>
      </c>
      <c r="U5" s="17" t="s">
        <v>22</v>
      </c>
    </row>
    <row r="6" spans="1:21" ht="39" customHeight="1">
      <c r="A6" s="13"/>
      <c r="B6" s="18"/>
      <c r="C6" s="19"/>
      <c r="D6" s="19"/>
      <c r="E6" s="16" t="s">
        <v>12</v>
      </c>
      <c r="F6" s="16" t="s">
        <v>12</v>
      </c>
      <c r="G6" s="16" t="s">
        <v>12</v>
      </c>
      <c r="H6" s="16" t="s">
        <v>13</v>
      </c>
      <c r="I6" s="16" t="s">
        <v>14</v>
      </c>
      <c r="J6" s="16" t="s">
        <v>15</v>
      </c>
      <c r="K6" s="16" t="s">
        <v>13</v>
      </c>
      <c r="L6" s="16" t="s">
        <v>14</v>
      </c>
      <c r="M6" s="16" t="s">
        <v>15</v>
      </c>
      <c r="N6" s="17"/>
      <c r="O6" s="13"/>
      <c r="P6" s="13"/>
      <c r="Q6" s="13"/>
      <c r="R6" s="8"/>
      <c r="S6" s="17"/>
      <c r="T6" s="17"/>
      <c r="U6" s="17"/>
    </row>
    <row r="7" spans="1:21" ht="39" customHeight="1">
      <c r="A7" s="20" t="s">
        <v>28</v>
      </c>
      <c r="B7" s="21" t="s">
        <v>48</v>
      </c>
      <c r="C7" s="22" t="s">
        <v>24</v>
      </c>
      <c r="D7" s="23">
        <v>5</v>
      </c>
      <c r="E7" s="16">
        <v>5406.66</v>
      </c>
      <c r="F7" s="16">
        <v>5492.48</v>
      </c>
      <c r="G7" s="16">
        <v>5578.3</v>
      </c>
      <c r="H7" s="16"/>
      <c r="I7" s="16"/>
      <c r="J7" s="16"/>
      <c r="K7" s="16"/>
      <c r="L7" s="16"/>
      <c r="M7" s="16"/>
      <c r="N7" s="16">
        <f t="shared" ref="N7:N26" si="0">(E7+F7+G7)/3</f>
        <v>5492.48</v>
      </c>
      <c r="O7" s="20">
        <v>3</v>
      </c>
      <c r="P7" s="24">
        <f t="shared" ref="P7:P26" si="1">STDEV(E7,F7,G7,J7,M7)</f>
        <v>85.820000000064795</v>
      </c>
      <c r="Q7" s="24">
        <f t="shared" ref="Q7:Q26" si="2">P7/N7*100</f>
        <v>1.5625000000011799</v>
      </c>
      <c r="R7" s="6" t="str">
        <f t="shared" ref="R7:R26" si="3">IF(Q7&lt;33,"ОДНОРОДНЫЕ","НЕОДНОРОДНЫЕ")</f>
        <v>ОДНОРОДНЫЕ</v>
      </c>
      <c r="S7" s="16">
        <f t="shared" ref="S7:S26" si="4">D7*N7</f>
        <v>27462.399999999998</v>
      </c>
      <c r="T7" s="16">
        <f t="shared" ref="T7:T26" si="5">E7</f>
        <v>5406.66</v>
      </c>
      <c r="U7" s="24">
        <f t="shared" ref="U7:U26" si="6">E7*D7</f>
        <v>27033.3</v>
      </c>
    </row>
    <row r="8" spans="1:21" ht="39" customHeight="1">
      <c r="A8" s="20" t="s">
        <v>27</v>
      </c>
      <c r="B8" s="21" t="s">
        <v>49</v>
      </c>
      <c r="C8" s="22" t="s">
        <v>24</v>
      </c>
      <c r="D8" s="23">
        <v>2</v>
      </c>
      <c r="E8" s="16">
        <v>20623.68</v>
      </c>
      <c r="F8" s="16">
        <v>20951.04</v>
      </c>
      <c r="G8" s="16">
        <v>21278.400000000001</v>
      </c>
      <c r="H8" s="16"/>
      <c r="I8" s="16"/>
      <c r="J8" s="16"/>
      <c r="K8" s="16"/>
      <c r="L8" s="16"/>
      <c r="M8" s="16"/>
      <c r="N8" s="16">
        <f t="shared" si="0"/>
        <v>20951.04</v>
      </c>
      <c r="O8" s="20">
        <v>3</v>
      </c>
      <c r="P8" s="24">
        <f t="shared" si="1"/>
        <v>327.35999999997875</v>
      </c>
      <c r="Q8" s="24">
        <f t="shared" si="2"/>
        <v>1.5624999999998985</v>
      </c>
      <c r="R8" s="6" t="str">
        <f t="shared" si="3"/>
        <v>ОДНОРОДНЫЕ</v>
      </c>
      <c r="S8" s="16">
        <f t="shared" si="4"/>
        <v>41902.080000000002</v>
      </c>
      <c r="T8" s="16">
        <f t="shared" si="5"/>
        <v>20623.68</v>
      </c>
      <c r="U8" s="24">
        <f t="shared" si="6"/>
        <v>41247.360000000001</v>
      </c>
    </row>
    <row r="9" spans="1:21" ht="39" customHeight="1">
      <c r="A9" s="20" t="s">
        <v>29</v>
      </c>
      <c r="B9" s="21" t="s">
        <v>50</v>
      </c>
      <c r="C9" s="22" t="s">
        <v>24</v>
      </c>
      <c r="D9" s="23">
        <v>4</v>
      </c>
      <c r="E9" s="16">
        <v>6678</v>
      </c>
      <c r="F9" s="16">
        <v>6784</v>
      </c>
      <c r="G9" s="16">
        <v>6890</v>
      </c>
      <c r="H9" s="16"/>
      <c r="I9" s="16"/>
      <c r="J9" s="16"/>
      <c r="K9" s="16"/>
      <c r="L9" s="16"/>
      <c r="M9" s="16"/>
      <c r="N9" s="16">
        <f t="shared" si="0"/>
        <v>6784</v>
      </c>
      <c r="O9" s="20">
        <v>3</v>
      </c>
      <c r="P9" s="24">
        <f t="shared" si="1"/>
        <v>106</v>
      </c>
      <c r="Q9" s="24">
        <f t="shared" si="2"/>
        <v>1.5625</v>
      </c>
      <c r="R9" s="6" t="str">
        <f t="shared" si="3"/>
        <v>ОДНОРОДНЫЕ</v>
      </c>
      <c r="S9" s="16">
        <f t="shared" si="4"/>
        <v>27136</v>
      </c>
      <c r="T9" s="16">
        <f t="shared" si="5"/>
        <v>6678</v>
      </c>
      <c r="U9" s="24">
        <f t="shared" si="6"/>
        <v>26712</v>
      </c>
    </row>
    <row r="10" spans="1:21" ht="39" customHeight="1">
      <c r="A10" s="20" t="s">
        <v>30</v>
      </c>
      <c r="B10" s="21" t="s">
        <v>51</v>
      </c>
      <c r="C10" s="22" t="s">
        <v>24</v>
      </c>
      <c r="D10" s="23">
        <v>4</v>
      </c>
      <c r="E10" s="16">
        <v>4843.4399999999996</v>
      </c>
      <c r="F10" s="16">
        <v>4920.32</v>
      </c>
      <c r="G10" s="16">
        <v>4997.2</v>
      </c>
      <c r="H10" s="16"/>
      <c r="I10" s="16"/>
      <c r="J10" s="16"/>
      <c r="K10" s="16"/>
      <c r="L10" s="16"/>
      <c r="M10" s="16"/>
      <c r="N10" s="16">
        <f t="shared" si="0"/>
        <v>4920.32</v>
      </c>
      <c r="O10" s="20">
        <v>3</v>
      </c>
      <c r="P10" s="24">
        <f t="shared" si="1"/>
        <v>76.880000000007598</v>
      </c>
      <c r="Q10" s="24">
        <f t="shared" si="2"/>
        <v>1.5625000000001543</v>
      </c>
      <c r="R10" s="6" t="str">
        <f t="shared" si="3"/>
        <v>ОДНОРОДНЫЕ</v>
      </c>
      <c r="S10" s="16">
        <f t="shared" si="4"/>
        <v>19681.28</v>
      </c>
      <c r="T10" s="16">
        <f t="shared" si="5"/>
        <v>4843.4399999999996</v>
      </c>
      <c r="U10" s="24">
        <f t="shared" si="6"/>
        <v>19373.759999999998</v>
      </c>
    </row>
    <row r="11" spans="1:21" ht="39" customHeight="1">
      <c r="A11" s="20" t="s">
        <v>31</v>
      </c>
      <c r="B11" s="21" t="s">
        <v>52</v>
      </c>
      <c r="C11" s="22" t="s">
        <v>24</v>
      </c>
      <c r="D11" s="23">
        <v>3</v>
      </c>
      <c r="E11" s="16">
        <v>10209.780000000001</v>
      </c>
      <c r="F11" s="16">
        <v>10371.84</v>
      </c>
      <c r="G11" s="16">
        <v>10533.9</v>
      </c>
      <c r="H11" s="16"/>
      <c r="I11" s="16"/>
      <c r="J11" s="16"/>
      <c r="K11" s="16"/>
      <c r="L11" s="16"/>
      <c r="M11" s="16"/>
      <c r="N11" s="16">
        <f t="shared" si="0"/>
        <v>10371.840000000002</v>
      </c>
      <c r="O11" s="20">
        <v>3</v>
      </c>
      <c r="P11" s="24">
        <f t="shared" si="1"/>
        <v>162.05999999981287</v>
      </c>
      <c r="Q11" s="24">
        <f t="shared" si="2"/>
        <v>1.5624999999981954</v>
      </c>
      <c r="R11" s="6" t="str">
        <f t="shared" si="3"/>
        <v>ОДНОРОДНЫЕ</v>
      </c>
      <c r="S11" s="16">
        <f t="shared" si="4"/>
        <v>31115.520000000004</v>
      </c>
      <c r="T11" s="16">
        <f t="shared" si="5"/>
        <v>10209.780000000001</v>
      </c>
      <c r="U11" s="24">
        <f t="shared" si="6"/>
        <v>30629.340000000004</v>
      </c>
    </row>
    <row r="12" spans="1:21" ht="39" customHeight="1">
      <c r="A12" s="20" t="s">
        <v>32</v>
      </c>
      <c r="B12" s="21" t="s">
        <v>53</v>
      </c>
      <c r="C12" s="22" t="s">
        <v>24</v>
      </c>
      <c r="D12" s="23">
        <v>2</v>
      </c>
      <c r="E12" s="16">
        <v>10103.94</v>
      </c>
      <c r="F12" s="16">
        <v>10264.32</v>
      </c>
      <c r="G12" s="16">
        <v>10424.700000000001</v>
      </c>
      <c r="H12" s="16"/>
      <c r="I12" s="16"/>
      <c r="J12" s="16"/>
      <c r="K12" s="16"/>
      <c r="L12" s="16"/>
      <c r="M12" s="16"/>
      <c r="N12" s="16">
        <f t="shared" si="0"/>
        <v>10264.320000000002</v>
      </c>
      <c r="O12" s="20">
        <v>3</v>
      </c>
      <c r="P12" s="24">
        <f t="shared" si="1"/>
        <v>160.3799999999832</v>
      </c>
      <c r="Q12" s="24">
        <f t="shared" si="2"/>
        <v>1.5624999999998361</v>
      </c>
      <c r="R12" s="6" t="str">
        <f t="shared" si="3"/>
        <v>ОДНОРОДНЫЕ</v>
      </c>
      <c r="S12" s="16">
        <f t="shared" si="4"/>
        <v>20528.640000000003</v>
      </c>
      <c r="T12" s="16">
        <f t="shared" si="5"/>
        <v>10103.94</v>
      </c>
      <c r="U12" s="24">
        <f t="shared" si="6"/>
        <v>20207.88</v>
      </c>
    </row>
    <row r="13" spans="1:21" ht="39" customHeight="1">
      <c r="A13" s="20" t="s">
        <v>33</v>
      </c>
      <c r="B13" s="21" t="s">
        <v>54</v>
      </c>
      <c r="C13" s="22" t="s">
        <v>24</v>
      </c>
      <c r="D13" s="23">
        <v>2</v>
      </c>
      <c r="E13" s="16">
        <v>9349.2000000000007</v>
      </c>
      <c r="F13" s="16">
        <v>9497.6</v>
      </c>
      <c r="G13" s="16">
        <v>9646</v>
      </c>
      <c r="H13" s="16"/>
      <c r="I13" s="16"/>
      <c r="J13" s="16"/>
      <c r="K13" s="16"/>
      <c r="L13" s="16"/>
      <c r="M13" s="16"/>
      <c r="N13" s="16">
        <f t="shared" si="0"/>
        <v>9497.6</v>
      </c>
      <c r="O13" s="20">
        <v>3</v>
      </c>
      <c r="P13" s="24">
        <f t="shared" si="1"/>
        <v>148.40000000000802</v>
      </c>
      <c r="Q13" s="24">
        <f t="shared" si="2"/>
        <v>1.5625000000000844</v>
      </c>
      <c r="R13" s="6" t="str">
        <f t="shared" si="3"/>
        <v>ОДНОРОДНЫЕ</v>
      </c>
      <c r="S13" s="16">
        <f t="shared" si="4"/>
        <v>18995.2</v>
      </c>
      <c r="T13" s="16">
        <f t="shared" si="5"/>
        <v>9349.2000000000007</v>
      </c>
      <c r="U13" s="24">
        <f t="shared" si="6"/>
        <v>18698.400000000001</v>
      </c>
    </row>
    <row r="14" spans="1:21" ht="39" customHeight="1">
      <c r="A14" s="20" t="s">
        <v>34</v>
      </c>
      <c r="B14" s="21" t="s">
        <v>55</v>
      </c>
      <c r="C14" s="22" t="s">
        <v>24</v>
      </c>
      <c r="D14" s="23">
        <v>2</v>
      </c>
      <c r="E14" s="16">
        <v>10547.46</v>
      </c>
      <c r="F14" s="16">
        <v>10714.88</v>
      </c>
      <c r="G14" s="16">
        <v>10882.3</v>
      </c>
      <c r="H14" s="16"/>
      <c r="I14" s="16"/>
      <c r="J14" s="16"/>
      <c r="K14" s="16"/>
      <c r="L14" s="16"/>
      <c r="M14" s="16"/>
      <c r="N14" s="16">
        <f t="shared" si="0"/>
        <v>10714.88</v>
      </c>
      <c r="O14" s="20">
        <v>3</v>
      </c>
      <c r="P14" s="24">
        <f t="shared" si="1"/>
        <v>167.42000000010995</v>
      </c>
      <c r="Q14" s="24">
        <f t="shared" si="2"/>
        <v>1.5625000000010263</v>
      </c>
      <c r="R14" s="6" t="str">
        <f t="shared" si="3"/>
        <v>ОДНОРОДНЫЕ</v>
      </c>
      <c r="S14" s="16">
        <f t="shared" si="4"/>
        <v>21429.759999999998</v>
      </c>
      <c r="T14" s="16">
        <f t="shared" si="5"/>
        <v>10547.46</v>
      </c>
      <c r="U14" s="24">
        <f t="shared" si="6"/>
        <v>21094.92</v>
      </c>
    </row>
    <row r="15" spans="1:21" ht="39" customHeight="1">
      <c r="A15" s="20" t="s">
        <v>35</v>
      </c>
      <c r="B15" s="21" t="s">
        <v>56</v>
      </c>
      <c r="C15" s="22" t="s">
        <v>24</v>
      </c>
      <c r="D15" s="23">
        <v>2</v>
      </c>
      <c r="E15" s="16">
        <v>10271.52</v>
      </c>
      <c r="F15" s="16">
        <v>10434.56</v>
      </c>
      <c r="G15" s="16">
        <v>10597.6</v>
      </c>
      <c r="H15" s="16"/>
      <c r="I15" s="16"/>
      <c r="J15" s="16"/>
      <c r="K15" s="16"/>
      <c r="L15" s="16"/>
      <c r="M15" s="16"/>
      <c r="N15" s="16">
        <f t="shared" si="0"/>
        <v>10434.56</v>
      </c>
      <c r="O15" s="20">
        <v>3</v>
      </c>
      <c r="P15" s="24">
        <f t="shared" si="1"/>
        <v>163.03999999996608</v>
      </c>
      <c r="Q15" s="24">
        <f t="shared" si="2"/>
        <v>1.5624999999996751</v>
      </c>
      <c r="R15" s="6" t="str">
        <f t="shared" si="3"/>
        <v>ОДНОРОДНЫЕ</v>
      </c>
      <c r="S15" s="16">
        <f t="shared" si="4"/>
        <v>20869.12</v>
      </c>
      <c r="T15" s="16">
        <f t="shared" si="5"/>
        <v>10271.52</v>
      </c>
      <c r="U15" s="24">
        <f t="shared" si="6"/>
        <v>20543.04</v>
      </c>
    </row>
    <row r="16" spans="1:21" ht="39" customHeight="1">
      <c r="A16" s="20" t="s">
        <v>36</v>
      </c>
      <c r="B16" s="21" t="s">
        <v>57</v>
      </c>
      <c r="C16" s="22" t="s">
        <v>24</v>
      </c>
      <c r="D16" s="23">
        <v>1</v>
      </c>
      <c r="E16" s="16">
        <v>12348</v>
      </c>
      <c r="F16" s="16">
        <v>12544</v>
      </c>
      <c r="G16" s="16">
        <v>12740</v>
      </c>
      <c r="H16" s="16"/>
      <c r="I16" s="16"/>
      <c r="J16" s="16"/>
      <c r="K16" s="16"/>
      <c r="L16" s="16"/>
      <c r="M16" s="16"/>
      <c r="N16" s="16">
        <f t="shared" si="0"/>
        <v>12544</v>
      </c>
      <c r="O16" s="20">
        <v>3</v>
      </c>
      <c r="P16" s="24">
        <f t="shared" si="1"/>
        <v>196</v>
      </c>
      <c r="Q16" s="24">
        <f t="shared" si="2"/>
        <v>1.5625</v>
      </c>
      <c r="R16" s="6" t="str">
        <f t="shared" si="3"/>
        <v>ОДНОРОДНЫЕ</v>
      </c>
      <c r="S16" s="16">
        <f t="shared" si="4"/>
        <v>12544</v>
      </c>
      <c r="T16" s="16">
        <f t="shared" si="5"/>
        <v>12348</v>
      </c>
      <c r="U16" s="24">
        <f t="shared" si="6"/>
        <v>12348</v>
      </c>
    </row>
    <row r="17" spans="1:21" ht="39" customHeight="1">
      <c r="A17" s="20" t="s">
        <v>37</v>
      </c>
      <c r="B17" s="21" t="s">
        <v>58</v>
      </c>
      <c r="C17" s="22" t="s">
        <v>24</v>
      </c>
      <c r="D17" s="23">
        <v>1</v>
      </c>
      <c r="E17" s="16">
        <v>12348</v>
      </c>
      <c r="F17" s="16">
        <v>12544</v>
      </c>
      <c r="G17" s="16">
        <v>12740</v>
      </c>
      <c r="H17" s="16"/>
      <c r="I17" s="16"/>
      <c r="J17" s="16"/>
      <c r="K17" s="16"/>
      <c r="L17" s="16"/>
      <c r="M17" s="16"/>
      <c r="N17" s="16">
        <f t="shared" si="0"/>
        <v>12544</v>
      </c>
      <c r="O17" s="20">
        <v>3</v>
      </c>
      <c r="P17" s="24">
        <f t="shared" si="1"/>
        <v>196</v>
      </c>
      <c r="Q17" s="24">
        <f t="shared" si="2"/>
        <v>1.5625</v>
      </c>
      <c r="R17" s="6" t="str">
        <f t="shared" si="3"/>
        <v>ОДНОРОДНЫЕ</v>
      </c>
      <c r="S17" s="16">
        <f t="shared" si="4"/>
        <v>12544</v>
      </c>
      <c r="T17" s="16">
        <f t="shared" si="5"/>
        <v>12348</v>
      </c>
      <c r="U17" s="24">
        <f t="shared" si="6"/>
        <v>12348</v>
      </c>
    </row>
    <row r="18" spans="1:21" ht="39" customHeight="1">
      <c r="A18" s="20" t="s">
        <v>38</v>
      </c>
      <c r="B18" s="21" t="s">
        <v>59</v>
      </c>
      <c r="C18" s="22" t="s">
        <v>24</v>
      </c>
      <c r="D18" s="23">
        <v>1</v>
      </c>
      <c r="E18" s="16">
        <v>12348</v>
      </c>
      <c r="F18" s="16">
        <v>12544</v>
      </c>
      <c r="G18" s="16">
        <v>12740</v>
      </c>
      <c r="H18" s="16"/>
      <c r="I18" s="16"/>
      <c r="J18" s="16"/>
      <c r="K18" s="16"/>
      <c r="L18" s="16"/>
      <c r="M18" s="16"/>
      <c r="N18" s="16">
        <f t="shared" si="0"/>
        <v>12544</v>
      </c>
      <c r="O18" s="20">
        <v>3</v>
      </c>
      <c r="P18" s="24">
        <f t="shared" si="1"/>
        <v>196</v>
      </c>
      <c r="Q18" s="24">
        <f t="shared" si="2"/>
        <v>1.5625</v>
      </c>
      <c r="R18" s="6" t="str">
        <f t="shared" si="3"/>
        <v>ОДНОРОДНЫЕ</v>
      </c>
      <c r="S18" s="16">
        <f t="shared" si="4"/>
        <v>12544</v>
      </c>
      <c r="T18" s="16">
        <f t="shared" si="5"/>
        <v>12348</v>
      </c>
      <c r="U18" s="24">
        <f t="shared" si="6"/>
        <v>12348</v>
      </c>
    </row>
    <row r="19" spans="1:21" ht="39" customHeight="1">
      <c r="A19" s="20" t="s">
        <v>39</v>
      </c>
      <c r="B19" s="21" t="s">
        <v>60</v>
      </c>
      <c r="C19" s="22" t="s">
        <v>24</v>
      </c>
      <c r="D19" s="23">
        <v>2</v>
      </c>
      <c r="E19" s="16">
        <v>6326.46</v>
      </c>
      <c r="F19" s="16">
        <v>6426.88</v>
      </c>
      <c r="G19" s="16">
        <v>6527.3</v>
      </c>
      <c r="H19" s="16"/>
      <c r="I19" s="16"/>
      <c r="J19" s="16"/>
      <c r="K19" s="16"/>
      <c r="L19" s="16"/>
      <c r="M19" s="16"/>
      <c r="N19" s="16">
        <f t="shared" si="0"/>
        <v>6426.88</v>
      </c>
      <c r="O19" s="20">
        <v>3</v>
      </c>
      <c r="P19" s="24">
        <f t="shared" si="1"/>
        <v>100.41999999999187</v>
      </c>
      <c r="Q19" s="24">
        <f t="shared" si="2"/>
        <v>1.5624999999998734</v>
      </c>
      <c r="R19" s="6" t="str">
        <f t="shared" si="3"/>
        <v>ОДНОРОДНЫЕ</v>
      </c>
      <c r="S19" s="16">
        <f t="shared" si="4"/>
        <v>12853.76</v>
      </c>
      <c r="T19" s="16">
        <f t="shared" si="5"/>
        <v>6326.46</v>
      </c>
      <c r="U19" s="24">
        <f t="shared" si="6"/>
        <v>12652.92</v>
      </c>
    </row>
    <row r="20" spans="1:21" ht="39" customHeight="1">
      <c r="A20" s="20" t="s">
        <v>40</v>
      </c>
      <c r="B20" s="21" t="s">
        <v>61</v>
      </c>
      <c r="C20" s="22" t="s">
        <v>24</v>
      </c>
      <c r="D20" s="23">
        <v>1</v>
      </c>
      <c r="E20" s="16">
        <v>8021.16</v>
      </c>
      <c r="F20" s="16">
        <v>8148.48</v>
      </c>
      <c r="G20" s="16">
        <v>8275.7999999999993</v>
      </c>
      <c r="H20" s="16"/>
      <c r="I20" s="16"/>
      <c r="J20" s="16"/>
      <c r="K20" s="16"/>
      <c r="L20" s="16"/>
      <c r="M20" s="16"/>
      <c r="N20" s="16">
        <f t="shared" si="0"/>
        <v>8148.48</v>
      </c>
      <c r="O20" s="20">
        <v>3</v>
      </c>
      <c r="P20" s="24">
        <f t="shared" si="1"/>
        <v>127.31999999996526</v>
      </c>
      <c r="Q20" s="24">
        <f t="shared" si="2"/>
        <v>1.5624999999995737</v>
      </c>
      <c r="R20" s="6" t="str">
        <f t="shared" si="3"/>
        <v>ОДНОРОДНЫЕ</v>
      </c>
      <c r="S20" s="16">
        <f t="shared" si="4"/>
        <v>8148.48</v>
      </c>
      <c r="T20" s="16">
        <f t="shared" si="5"/>
        <v>8021.16</v>
      </c>
      <c r="U20" s="24">
        <f t="shared" si="6"/>
        <v>8021.16</v>
      </c>
    </row>
    <row r="21" spans="1:21" ht="39" customHeight="1">
      <c r="A21" s="20" t="s">
        <v>41</v>
      </c>
      <c r="B21" s="21" t="s">
        <v>62</v>
      </c>
      <c r="C21" s="22" t="s">
        <v>24</v>
      </c>
      <c r="D21" s="23">
        <v>1</v>
      </c>
      <c r="E21" s="16">
        <v>7790.58</v>
      </c>
      <c r="F21" s="16">
        <v>7914.24</v>
      </c>
      <c r="G21" s="16">
        <v>8037.9</v>
      </c>
      <c r="H21" s="16"/>
      <c r="I21" s="16"/>
      <c r="J21" s="16"/>
      <c r="K21" s="16"/>
      <c r="L21" s="16"/>
      <c r="M21" s="16"/>
      <c r="N21" s="16">
        <f t="shared" si="0"/>
        <v>7914.2400000000007</v>
      </c>
      <c r="O21" s="20">
        <v>3</v>
      </c>
      <c r="P21" s="24">
        <f t="shared" si="1"/>
        <v>123.65999999992779</v>
      </c>
      <c r="Q21" s="24">
        <f t="shared" si="2"/>
        <v>1.5624999999990876</v>
      </c>
      <c r="R21" s="6" t="str">
        <f t="shared" si="3"/>
        <v>ОДНОРОДНЫЕ</v>
      </c>
      <c r="S21" s="16">
        <f t="shared" si="4"/>
        <v>7914.2400000000007</v>
      </c>
      <c r="T21" s="16">
        <f t="shared" si="5"/>
        <v>7790.58</v>
      </c>
      <c r="U21" s="24">
        <f t="shared" si="6"/>
        <v>7790.58</v>
      </c>
    </row>
    <row r="22" spans="1:21" ht="39" customHeight="1">
      <c r="A22" s="20" t="s">
        <v>42</v>
      </c>
      <c r="B22" s="21" t="s">
        <v>63</v>
      </c>
      <c r="C22" s="22" t="s">
        <v>24</v>
      </c>
      <c r="D22" s="23">
        <v>1</v>
      </c>
      <c r="E22" s="16">
        <v>5390.28</v>
      </c>
      <c r="F22" s="16">
        <v>5475.84</v>
      </c>
      <c r="G22" s="16">
        <v>5561.4</v>
      </c>
      <c r="H22" s="16"/>
      <c r="I22" s="16"/>
      <c r="J22" s="16"/>
      <c r="K22" s="16"/>
      <c r="L22" s="16"/>
      <c r="M22" s="16"/>
      <c r="N22" s="16">
        <f t="shared" si="0"/>
        <v>5475.8399999999992</v>
      </c>
      <c r="O22" s="20">
        <v>3</v>
      </c>
      <c r="P22" s="24">
        <f t="shared" si="1"/>
        <v>85.560000000082695</v>
      </c>
      <c r="Q22" s="24">
        <f t="shared" si="2"/>
        <v>1.5625000000015103</v>
      </c>
      <c r="R22" s="6" t="str">
        <f t="shared" si="3"/>
        <v>ОДНОРОДНЫЕ</v>
      </c>
      <c r="S22" s="16">
        <f t="shared" si="4"/>
        <v>5475.8399999999992</v>
      </c>
      <c r="T22" s="16">
        <f t="shared" si="5"/>
        <v>5390.28</v>
      </c>
      <c r="U22" s="24">
        <f t="shared" si="6"/>
        <v>5390.28</v>
      </c>
    </row>
    <row r="23" spans="1:21" ht="39" customHeight="1">
      <c r="A23" s="20" t="s">
        <v>43</v>
      </c>
      <c r="B23" s="21" t="s">
        <v>64</v>
      </c>
      <c r="C23" s="22" t="s">
        <v>24</v>
      </c>
      <c r="D23" s="23">
        <v>1</v>
      </c>
      <c r="E23" s="16">
        <v>5128.2</v>
      </c>
      <c r="F23" s="16">
        <v>5209.6000000000004</v>
      </c>
      <c r="G23" s="16">
        <v>5291</v>
      </c>
      <c r="H23" s="16"/>
      <c r="I23" s="16"/>
      <c r="J23" s="16"/>
      <c r="K23" s="16"/>
      <c r="L23" s="16"/>
      <c r="M23" s="16"/>
      <c r="N23" s="16">
        <f t="shared" si="0"/>
        <v>5209.5999999999995</v>
      </c>
      <c r="O23" s="20">
        <v>3</v>
      </c>
      <c r="P23" s="24">
        <f t="shared" si="1"/>
        <v>81.40000000005125</v>
      </c>
      <c r="Q23" s="24">
        <f t="shared" si="2"/>
        <v>1.5625000000009839</v>
      </c>
      <c r="R23" s="6" t="str">
        <f t="shared" si="3"/>
        <v>ОДНОРОДНЫЕ</v>
      </c>
      <c r="S23" s="16">
        <f t="shared" si="4"/>
        <v>5209.5999999999995</v>
      </c>
      <c r="T23" s="16">
        <f t="shared" si="5"/>
        <v>5128.2</v>
      </c>
      <c r="U23" s="24">
        <f t="shared" si="6"/>
        <v>5128.2</v>
      </c>
    </row>
    <row r="24" spans="1:21" ht="39" customHeight="1">
      <c r="A24" s="20" t="s">
        <v>44</v>
      </c>
      <c r="B24" s="21" t="s">
        <v>65</v>
      </c>
      <c r="C24" s="22" t="s">
        <v>24</v>
      </c>
      <c r="D24" s="23">
        <v>1</v>
      </c>
      <c r="E24" s="16">
        <v>5128.2</v>
      </c>
      <c r="F24" s="16">
        <v>5209.6000000000004</v>
      </c>
      <c r="G24" s="16">
        <v>5291</v>
      </c>
      <c r="H24" s="16"/>
      <c r="I24" s="16"/>
      <c r="J24" s="16"/>
      <c r="K24" s="16"/>
      <c r="L24" s="16"/>
      <c r="M24" s="16"/>
      <c r="N24" s="16">
        <f t="shared" si="0"/>
        <v>5209.5999999999995</v>
      </c>
      <c r="O24" s="20">
        <v>3</v>
      </c>
      <c r="P24" s="24">
        <f t="shared" si="1"/>
        <v>81.40000000005125</v>
      </c>
      <c r="Q24" s="24">
        <f t="shared" si="2"/>
        <v>1.5625000000009839</v>
      </c>
      <c r="R24" s="6" t="str">
        <f t="shared" si="3"/>
        <v>ОДНОРОДНЫЕ</v>
      </c>
      <c r="S24" s="16">
        <f t="shared" si="4"/>
        <v>5209.5999999999995</v>
      </c>
      <c r="T24" s="16">
        <f t="shared" si="5"/>
        <v>5128.2</v>
      </c>
      <c r="U24" s="24">
        <f t="shared" si="6"/>
        <v>5128.2</v>
      </c>
    </row>
    <row r="25" spans="1:21" ht="39" customHeight="1">
      <c r="A25" s="20" t="s">
        <v>45</v>
      </c>
      <c r="B25" s="21" t="s">
        <v>66</v>
      </c>
      <c r="C25" s="22" t="s">
        <v>24</v>
      </c>
      <c r="D25" s="23">
        <v>1</v>
      </c>
      <c r="E25" s="16">
        <v>5129.46</v>
      </c>
      <c r="F25" s="16">
        <v>5210.88</v>
      </c>
      <c r="G25" s="16">
        <v>5292.3</v>
      </c>
      <c r="H25" s="16"/>
      <c r="I25" s="16"/>
      <c r="J25" s="16"/>
      <c r="K25" s="16"/>
      <c r="L25" s="16"/>
      <c r="M25" s="16"/>
      <c r="N25" s="16">
        <f t="shared" si="0"/>
        <v>5210.88</v>
      </c>
      <c r="O25" s="20">
        <v>3</v>
      </c>
      <c r="P25" s="24">
        <f t="shared" si="1"/>
        <v>81.420000000075987</v>
      </c>
      <c r="Q25" s="24">
        <f t="shared" si="2"/>
        <v>1.5625000000014582</v>
      </c>
      <c r="R25" s="6" t="str">
        <f t="shared" si="3"/>
        <v>ОДНОРОДНЫЕ</v>
      </c>
      <c r="S25" s="16">
        <f t="shared" si="4"/>
        <v>5210.88</v>
      </c>
      <c r="T25" s="16">
        <f t="shared" si="5"/>
        <v>5129.46</v>
      </c>
      <c r="U25" s="24">
        <f t="shared" si="6"/>
        <v>5129.46</v>
      </c>
    </row>
    <row r="26" spans="1:21" ht="40.5" customHeight="1">
      <c r="A26" s="20" t="s">
        <v>46</v>
      </c>
      <c r="B26" s="21" t="s">
        <v>67</v>
      </c>
      <c r="C26" s="22" t="s">
        <v>24</v>
      </c>
      <c r="D26" s="23">
        <v>2</v>
      </c>
      <c r="E26" s="16">
        <v>18396</v>
      </c>
      <c r="F26" s="16">
        <v>18688</v>
      </c>
      <c r="G26" s="16">
        <v>18980</v>
      </c>
      <c r="H26" s="16"/>
      <c r="I26" s="16"/>
      <c r="J26" s="16"/>
      <c r="K26" s="16"/>
      <c r="L26" s="16"/>
      <c r="M26" s="16"/>
      <c r="N26" s="16">
        <f t="shared" si="0"/>
        <v>18688</v>
      </c>
      <c r="O26" s="20">
        <v>3</v>
      </c>
      <c r="P26" s="24">
        <f t="shared" si="1"/>
        <v>292</v>
      </c>
      <c r="Q26" s="24">
        <f t="shared" si="2"/>
        <v>1.5625</v>
      </c>
      <c r="R26" s="6" t="str">
        <f t="shared" si="3"/>
        <v>ОДНОРОДНЫЕ</v>
      </c>
      <c r="S26" s="16">
        <f t="shared" si="4"/>
        <v>37376</v>
      </c>
      <c r="T26" s="16">
        <f t="shared" si="5"/>
        <v>18396</v>
      </c>
      <c r="U26" s="24">
        <f t="shared" si="6"/>
        <v>36792</v>
      </c>
    </row>
    <row r="27" spans="1:21" ht="33.75" customHeight="1">
      <c r="A27" s="25" t="s">
        <v>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7"/>
      <c r="U27" s="16">
        <f>SUM(U7:U26)</f>
        <v>348616.80000000005</v>
      </c>
    </row>
    <row r="28" spans="1:21" ht="79.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/>
    </row>
    <row r="29" spans="1:21" ht="39" customHeight="1">
      <c r="A29" s="10" t="s">
        <v>21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0"/>
      <c r="U29" s="11"/>
    </row>
    <row r="30" spans="1:21" ht="21.75" customHeight="1">
      <c r="A30" s="31" t="s">
        <v>68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11"/>
      <c r="U30" s="11"/>
    </row>
    <row r="31" spans="1:21" ht="12.75" customHeight="1">
      <c r="A31" s="32"/>
      <c r="B31" s="32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11"/>
      <c r="U31" s="11"/>
    </row>
    <row r="32" spans="1:21" ht="27" customHeight="1">
      <c r="A32" s="34" t="s">
        <v>69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11"/>
      <c r="U32" s="11"/>
    </row>
    <row r="33" spans="1:21" ht="15.75" customHeight="1">
      <c r="A33" s="34" t="s">
        <v>19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11"/>
      <c r="U33" s="11"/>
    </row>
    <row r="34" spans="1:21" ht="37.5" customHeight="1">
      <c r="A34" s="11"/>
      <c r="B34" s="11"/>
      <c r="C34" s="11"/>
      <c r="D34" s="11"/>
      <c r="E34" s="11"/>
      <c r="F34" s="11"/>
      <c r="G34" s="11"/>
      <c r="H34" s="35"/>
      <c r="I34" s="35"/>
      <c r="J34" s="11"/>
      <c r="K34" s="11"/>
      <c r="L34" s="11"/>
      <c r="M34" s="11"/>
      <c r="N34" s="11"/>
      <c r="O34" s="11"/>
      <c r="P34" s="11"/>
      <c r="Q34" s="11"/>
      <c r="R34" s="36"/>
      <c r="S34" s="11"/>
      <c r="T34" s="11"/>
      <c r="U34" s="11"/>
    </row>
    <row r="35" spans="1:21" ht="35.25" customHeight="1">
      <c r="A35" s="4"/>
      <c r="B35" s="4"/>
      <c r="C35" s="4"/>
      <c r="D35" s="4"/>
      <c r="E35" s="4"/>
      <c r="F35" s="4"/>
      <c r="G35" s="4"/>
      <c r="H35" s="5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27" customHeight="1"/>
    <row r="37" spans="1:21" ht="12.75" customHeight="1"/>
    <row r="38" spans="1:21" ht="35.25" customHeight="1"/>
    <row r="39" spans="1:21" ht="35.25" customHeight="1"/>
    <row r="40" spans="1:21" ht="35.25" customHeight="1"/>
    <row r="41" spans="1:21" ht="18" customHeight="1"/>
    <row r="42" spans="1:21" ht="35.25" customHeight="1"/>
    <row r="44" spans="1:21" ht="37.5" customHeight="1"/>
    <row r="45" spans="1:21" s="3" customFormat="1" ht="67.5" customHeight="1">
      <c r="A45" s="1"/>
      <c r="B45" s="1"/>
      <c r="C45" s="1"/>
      <c r="D45" s="1"/>
      <c r="E45" s="1"/>
      <c r="F45" s="1"/>
      <c r="G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21" ht="33.75" customHeight="1"/>
    <row r="47" spans="1:21" ht="26.25" customHeight="1"/>
    <row r="48" spans="1:21" ht="27.75" customHeight="1"/>
  </sheetData>
  <mergeCells count="24">
    <mergeCell ref="A33:S33"/>
    <mergeCell ref="S5:S6"/>
    <mergeCell ref="A30:S30"/>
    <mergeCell ref="C31:F31"/>
    <mergeCell ref="N5:N6"/>
    <mergeCell ref="O5:O6"/>
    <mergeCell ref="P5:P6"/>
    <mergeCell ref="Q5:Q6"/>
    <mergeCell ref="R5:R6"/>
    <mergeCell ref="A5:A6"/>
    <mergeCell ref="B5:B6"/>
    <mergeCell ref="H5:J5"/>
    <mergeCell ref="A1:S1"/>
    <mergeCell ref="A3:S3"/>
    <mergeCell ref="A4:S4"/>
    <mergeCell ref="A2:U2"/>
    <mergeCell ref="A32:S32"/>
    <mergeCell ref="A29:S29"/>
    <mergeCell ref="T5:T6"/>
    <mergeCell ref="U5:U6"/>
    <mergeCell ref="C5:C6"/>
    <mergeCell ref="D5:D6"/>
    <mergeCell ref="A27:T27"/>
    <mergeCell ref="K5:M5"/>
  </mergeCells>
  <conditionalFormatting sqref="R7:R26">
    <cfRule type="expression" dxfId="5" priority="14">
      <formula>NOT(ISERROR(SEARCH("НЕ",R7)))</formula>
    </cfRule>
    <cfRule type="expression" dxfId="4" priority="15">
      <formula>NOT(ISERROR(SEARCH("ОДНОРОДНЫЕ",R7)))</formula>
    </cfRule>
    <cfRule type="expression" dxfId="3" priority="16">
      <formula>NOT(ISERROR(SEARCH("НЕОДНОРОДНЫЕ",R7)))</formula>
    </cfRule>
  </conditionalFormatting>
  <conditionalFormatting sqref="R7:R26">
    <cfRule type="expression" dxfId="2" priority="17">
      <formula>NOT(ISERROR(SEARCH("НЕОДНОРОДНЫЕ",R7)))</formula>
    </cfRule>
    <cfRule type="expression" dxfId="1" priority="18">
      <formula>NOT(ISERROR(SEARCH("ОДНОРОДНЫЕ",R7)))</formula>
    </cfRule>
    <cfRule type="expression" dxfId="0" priority="19">
      <formula>NOT(ISERROR(SEARCH("НЕОДНОРОДНЫЕ",R7)))</formula>
    </cfRule>
  </conditionalFormatting>
  <pageMargins left="0.7" right="0.7" top="0.75" bottom="0.75" header="0.51180555555555496" footer="0.51180555555555496"/>
  <pageSetup paperSize="9" scale="43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</cp:lastModifiedBy>
  <cp:revision>6</cp:revision>
  <cp:lastPrinted>2026-06-25T07:46:32Z</cp:lastPrinted>
  <dcterms:created xsi:type="dcterms:W3CDTF">2015-03-09T15:47:32Z</dcterms:created>
  <dcterms:modified xsi:type="dcterms:W3CDTF">2026-06-25T07:47:29Z</dcterms:modified>
  <dc:language>ru-RU</dc:language>
</cp:coreProperties>
</file>