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МАШНИЙ 22.05.2026-копия с дисков\22.05.2026-ДОМАШНИЙ+++\! ДОГОВОРА ФИЦ ИнБЮМ-44-ФЗ-ЕП 2026 !!!\+-------656-МАЛАХОВ-Тех.осмотр авто-Я\КП+НМЦК\"/>
    </mc:Choice>
  </mc:AlternateContent>
  <xr:revisionPtr revIDLastSave="0" documentId="13_ncr:1_{B0D8E4E5-E9F5-45DE-8A1F-93092C0657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ОСНОВАНИЕ НМЦК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4" l="1"/>
  <c r="M5" i="4" s="1"/>
  <c r="N5" i="4" s="1"/>
  <c r="O5" i="4" s="1"/>
  <c r="I5" i="4"/>
  <c r="J5" i="4" s="1"/>
  <c r="K5" i="4" s="1"/>
  <c r="L6" i="4"/>
  <c r="M6" i="4" s="1"/>
  <c r="N6" i="4" s="1"/>
  <c r="O6" i="4" s="1"/>
  <c r="I6" i="4"/>
  <c r="J6" i="4" s="1"/>
  <c r="K6" i="4" s="1"/>
  <c r="O7" i="4" l="1"/>
  <c r="I9" i="4" s="1"/>
</calcChain>
</file>

<file path=xl/sharedStrings.xml><?xml version="1.0" encoding="utf-8"?>
<sst xmlns="http://schemas.openxmlformats.org/spreadsheetml/2006/main" count="34" uniqueCount="32">
  <si>
    <t>№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</si>
  <si>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</si>
  <si>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</si>
  <si>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</si>
  <si>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</si>
  <si>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</si>
  <si>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</si>
  <si>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</si>
  <si>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</si>
  <si>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</si>
  <si>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</si>
  <si>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</si>
  <si>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</si>
  <si>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В результате проведенного выше расчета НМЦК составила, руб.:</t>
  </si>
  <si>
    <t>1.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</si>
  <si>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</si>
  <si>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</si>
  <si>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</si>
  <si>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</si>
  <si>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</si>
  <si>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</si>
  <si>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шт.</t>
  </si>
  <si>
    <t>Услуги по техническому осмотру автотранспортных средств – по проверке технического состояния транспортных средств Заказчика (М1)</t>
  </si>
  <si>
    <t>71.20.14.000 — Услуги по техническому осмотру автотранспортных средств</t>
  </si>
  <si>
    <t>2.</t>
  </si>
  <si>
    <t>Услуги по техническому осмотру автотранспортных средств – по проверке технического состояния транспортных средств Заказчика (N1)</t>
  </si>
  <si>
    <r>
      <t xml:space="preserve">
</t>
    </r>
    <r>
      <rPr>
        <u/>
        <sz val="12"/>
        <rFont val="Times New Roman"/>
        <family val="1"/>
        <charset val="204"/>
      </rPr>
      <t>Главный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/Н.Ю. Тимченко/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«10» августа 2026 г.
</t>
    </r>
  </si>
  <si>
    <t xml:space="preserve">ИЦИ 1
(вх. № 1726 от 03.08.2026)
</t>
  </si>
  <si>
    <t xml:space="preserve">ИЦИ 2
(вх. № 1727 от 03.08.2026)
</t>
  </si>
  <si>
    <t xml:space="preserve">ИЦИ 3
(вх. № 1728 от 03.08.2026)
</t>
  </si>
  <si>
    <t>(Восемь тысяч сто шестьдесят шесть рублей 67 копеек).</t>
  </si>
  <si>
    <t xml:space="preserve">ИТОГО, стартовая цена = (1100,00 руб./шт. * 6 + 1200,00 руб./шт. * 1 шт.) = 7 800,00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</si>
</sst>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0" fontId="5" fillId="0" borderId="1" xfId="0" applyFont="1" applyBorder="1" applyAlignment="1">
      <alignment vertical="center" wrapText="1"/>
    </xf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0" fontId="1" fillId="4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4" fontId="13" fillId="3" borderId="1" xfId="0" applyNumberFormat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vertical="top" wrapText="1"/>
    </xf>
    <xf numFmtId="0" fontId="15" fillId="5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571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1600200</xdr:rowOff>
    </xdr:from>
    <xdr:to>
      <xdr:col>11</xdr:col>
      <xdr:colOff>1504950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324802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6"/>
  <sheetViews>
    <sheetView tabSelected="1" workbookViewId="0">
      <selection activeCell="A9" sqref="A9:H9"/>
    </sheetView>
  </sheetViews>
  <sheetFormatPr defaultRowHeight="12.75" x14ac:dyDescent="0.2"/>
  <cols>
    <col min="1" max="1" width="3.140625" style="3" customWidth="1"/>
    <col min="2" max="2" width="33.5703125" style="3" customWidth="1"/>
    <col min="3" max="3" width="17.5703125" style="3" customWidth="1"/>
    <col min="4" max="4" width="8.42578125" style="3" customWidth="1"/>
    <col min="5" max="5" width="8.140625" style="3" customWidth="1"/>
    <col min="6" max="6" width="13.85546875" style="3" customWidth="1"/>
    <col min="7" max="7" width="14.7109375" style="3" customWidth="1"/>
    <col min="8" max="8" width="14.5703125" style="3" customWidth="1"/>
    <col min="9" max="9" width="19.140625" style="3" customWidth="1"/>
    <col min="10" max="10" width="19.7109375" style="3" customWidth="1"/>
    <col min="11" max="11" width="12.5703125" style="3" customWidth="1"/>
    <col min="12" max="12" width="29" style="3" customWidth="1"/>
    <col min="13" max="13" width="16.42578125" style="3" customWidth="1"/>
    <col min="14" max="14" width="13.7109375" style="3" customWidth="1"/>
    <col min="15" max="15" width="13.85546875" style="3" customWidth="1"/>
    <col min="16" max="16384" width="9.140625" style="3"/>
  </cols>
  <sheetData>
    <row r="1" spans="1:30" ht="39" customHeight="1" x14ac:dyDescent="0.2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39" customHeight="1" x14ac:dyDescent="0.25">
      <c r="A2" s="30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  <c r="N2" s="31"/>
      <c r="O2" s="31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39" customHeight="1" x14ac:dyDescent="0.2">
      <c r="A3" s="38" t="s">
        <v>0</v>
      </c>
      <c r="B3" s="36" t="s">
        <v>16</v>
      </c>
      <c r="C3" s="28" t="s">
        <v>15</v>
      </c>
      <c r="D3" s="36" t="s">
        <v>17</v>
      </c>
      <c r="E3" s="36" t="s">
        <v>1</v>
      </c>
      <c r="F3" s="36" t="s">
        <v>19</v>
      </c>
      <c r="G3" s="36"/>
      <c r="H3" s="36"/>
      <c r="I3" s="37" t="s">
        <v>9</v>
      </c>
      <c r="J3" s="37"/>
      <c r="K3" s="37"/>
      <c r="L3" s="32" t="s">
        <v>5</v>
      </c>
      <c r="M3" s="33"/>
      <c r="N3" s="33"/>
      <c r="O3" s="34"/>
    </row>
    <row r="4" spans="1:30" ht="159" customHeight="1" x14ac:dyDescent="0.2">
      <c r="A4" s="38"/>
      <c r="B4" s="36"/>
      <c r="C4" s="29"/>
      <c r="D4" s="36"/>
      <c r="E4" s="36"/>
      <c r="F4" s="25" t="s">
        <v>27</v>
      </c>
      <c r="G4" s="25" t="s">
        <v>28</v>
      </c>
      <c r="H4" s="25" t="s">
        <v>29</v>
      </c>
      <c r="I4" s="4" t="s">
        <v>4</v>
      </c>
      <c r="J4" s="4" t="s">
        <v>2</v>
      </c>
      <c r="K4" s="4" t="s">
        <v>3</v>
      </c>
      <c r="L4" s="1" t="s">
        <v>10</v>
      </c>
      <c r="M4" s="5" t="s">
        <v>6</v>
      </c>
      <c r="N4" s="5" t="s">
        <v>7</v>
      </c>
      <c r="O4" s="5" t="s">
        <v>8</v>
      </c>
    </row>
    <row r="5" spans="1:30" s="2" customFormat="1" ht="76.5" x14ac:dyDescent="0.25">
      <c r="A5" s="15" t="s">
        <v>14</v>
      </c>
      <c r="B5" s="20" t="s">
        <v>22</v>
      </c>
      <c r="C5" s="22" t="s">
        <v>23</v>
      </c>
      <c r="D5" s="22" t="s">
        <v>21</v>
      </c>
      <c r="E5" s="22">
        <v>6</v>
      </c>
      <c r="F5" s="45">
        <v>1100</v>
      </c>
      <c r="G5" s="23">
        <v>1200</v>
      </c>
      <c r="H5" s="23">
        <v>1150</v>
      </c>
      <c r="I5" s="9">
        <f>AVERAGE(F5:H5)</f>
        <v>1150</v>
      </c>
      <c r="J5" s="18">
        <f>SQRT(((SUM((POWER(F5-I5,2)),(POWER(G5-I5,2)),(POWER(H5-I5,2)))/(COLUMNS(F5:H5)-1))))</f>
        <v>50</v>
      </c>
      <c r="K5" s="18">
        <f>J5/I5*100</f>
        <v>4.3478260869565215</v>
      </c>
      <c r="L5" s="18">
        <f>((E5/3)*(SUM(F5:H5)))</f>
        <v>6900</v>
      </c>
      <c r="M5" s="18">
        <f>L5/E5</f>
        <v>1150</v>
      </c>
      <c r="N5" s="18">
        <f>ROUND(M5,2)</f>
        <v>1150</v>
      </c>
      <c r="O5" s="18">
        <f>N5*E5</f>
        <v>6900</v>
      </c>
    </row>
    <row r="6" spans="1:30" s="2" customFormat="1" ht="76.5" x14ac:dyDescent="0.25">
      <c r="A6" s="15" t="s">
        <v>24</v>
      </c>
      <c r="B6" s="20" t="s">
        <v>25</v>
      </c>
      <c r="C6" s="22" t="s">
        <v>23</v>
      </c>
      <c r="D6" s="22" t="s">
        <v>21</v>
      </c>
      <c r="E6" s="22">
        <v>1</v>
      </c>
      <c r="F6" s="45">
        <v>1200</v>
      </c>
      <c r="G6" s="23">
        <v>1300</v>
      </c>
      <c r="H6" s="23">
        <v>1300</v>
      </c>
      <c r="I6" s="9">
        <f>AVERAGE(F6:H6)</f>
        <v>1266.6666666666667</v>
      </c>
      <c r="J6" s="18">
        <f>SQRT(((SUM((POWER(F6-I6,2)),(POWER(G6-I6,2)),(POWER(H6-I6,2)))/(COLUMNS(F6:H6)-1))))</f>
        <v>57.735026918962575</v>
      </c>
      <c r="K6" s="18">
        <f>J6/I6*100</f>
        <v>4.5580284409707295</v>
      </c>
      <c r="L6" s="18">
        <f>((E6/3)*(SUM(F6:H6)))</f>
        <v>1266.6666666666665</v>
      </c>
      <c r="M6" s="18">
        <f>L6/E6</f>
        <v>1266.6666666666665</v>
      </c>
      <c r="N6" s="18">
        <f>ROUND(M6,2)</f>
        <v>1266.67</v>
      </c>
      <c r="O6" s="18">
        <f>N6*E6</f>
        <v>1266.67</v>
      </c>
    </row>
    <row r="7" spans="1:30" ht="18" customHeight="1" x14ac:dyDescent="0.25">
      <c r="A7" s="17"/>
      <c r="B7" s="17"/>
      <c r="C7" s="17"/>
      <c r="D7" s="17"/>
      <c r="E7" s="17"/>
      <c r="F7" s="16"/>
      <c r="G7" s="16"/>
      <c r="H7" s="16"/>
      <c r="I7" s="17"/>
      <c r="J7" s="17"/>
      <c r="K7" s="17"/>
      <c r="L7" s="17"/>
      <c r="M7" s="17"/>
      <c r="N7" s="17"/>
      <c r="O7" s="24">
        <f>SUM(O5:O6)</f>
        <v>8166.67</v>
      </c>
    </row>
    <row r="9" spans="1:30" ht="15.75" customHeight="1" x14ac:dyDescent="0.3">
      <c r="A9" s="35" t="s">
        <v>13</v>
      </c>
      <c r="B9" s="35"/>
      <c r="C9" s="35"/>
      <c r="D9" s="35"/>
      <c r="E9" s="35"/>
      <c r="F9" s="35"/>
      <c r="G9" s="35"/>
      <c r="H9" s="35"/>
      <c r="I9" s="21">
        <f>O7</f>
        <v>8166.67</v>
      </c>
      <c r="J9" s="43" t="s">
        <v>30</v>
      </c>
      <c r="K9" s="44"/>
      <c r="L9" s="44"/>
      <c r="M9" s="44"/>
      <c r="N9" s="44"/>
      <c r="O9" s="44"/>
    </row>
    <row r="10" spans="1:30" ht="15.75" customHeight="1" x14ac:dyDescent="0.2">
      <c r="A10" s="12"/>
      <c r="B10" s="13"/>
      <c r="C10" s="13"/>
      <c r="D10" s="13"/>
      <c r="E10" s="13"/>
      <c r="F10" s="13"/>
      <c r="G10" s="13"/>
      <c r="H10" s="13"/>
      <c r="I10" s="14"/>
      <c r="J10" s="11"/>
      <c r="K10" s="6"/>
      <c r="L10" s="7"/>
      <c r="O10" s="10"/>
    </row>
    <row r="11" spans="1:30" ht="72.75" customHeight="1" x14ac:dyDescent="0.2">
      <c r="A11" s="40" t="s">
        <v>18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2"/>
      <c r="N11" s="42"/>
      <c r="O11" s="42"/>
    </row>
    <row r="12" spans="1:30" ht="18.75" customHeight="1" x14ac:dyDescent="0.2">
      <c r="A12" s="17" t="s">
        <v>20</v>
      </c>
    </row>
    <row r="14" spans="1:30" ht="26.25" x14ac:dyDescent="0.2">
      <c r="B14" s="46" t="s">
        <v>31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6" spans="1:30" ht="98.25" customHeight="1" x14ac:dyDescent="0.2">
      <c r="B16" s="39" t="s">
        <v>26</v>
      </c>
      <c r="C16" s="39"/>
      <c r="D16" s="39"/>
      <c r="E16" s="39"/>
      <c r="F16" s="39"/>
      <c r="I16" s="19"/>
      <c r="M16" s="19"/>
    </row>
  </sheetData>
  <mergeCells count="15">
    <mergeCell ref="B16:F16"/>
    <mergeCell ref="B3:B4"/>
    <mergeCell ref="D3:D4"/>
    <mergeCell ref="E3:E4"/>
    <mergeCell ref="A11:O11"/>
    <mergeCell ref="J9:O9"/>
    <mergeCell ref="B14:O14"/>
    <mergeCell ref="A1:O1"/>
    <mergeCell ref="C3:C4"/>
    <mergeCell ref="A2:O2"/>
    <mergeCell ref="L3:O3"/>
    <mergeCell ref="A9:H9"/>
    <mergeCell ref="F3:H3"/>
    <mergeCell ref="I3:K3"/>
    <mergeCell ref="A3:A4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2023-12-12T15:15:49Z</cp:lastPrinted>
  <dcterms:created xsi:type="dcterms:W3CDTF">2014-01-15T18:15:09Z</dcterms:created>
  <dcterms:modified xsi:type="dcterms:W3CDTF">2026-08-10T18:12:04Z</dcterms:modified>
</cp:coreProperties>
</file>