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" i="1" l="1"/>
  <c r="N10" i="1" l="1"/>
  <c r="O10" i="1" s="1"/>
  <c r="P10" i="1" s="1"/>
  <c r="Q10" i="1" s="1"/>
  <c r="N11" i="1"/>
  <c r="O11" i="1" s="1"/>
  <c r="P11" i="1" s="1"/>
  <c r="Q11" i="1" s="1"/>
  <c r="N12" i="1"/>
  <c r="O12" i="1" s="1"/>
  <c r="P12" i="1" s="1"/>
  <c r="Q12" i="1" s="1"/>
  <c r="N13" i="1"/>
  <c r="O13" i="1" s="1"/>
  <c r="P13" i="1" s="1"/>
  <c r="Q13" i="1" s="1"/>
  <c r="N14" i="1"/>
  <c r="O14" i="1" s="1"/>
  <c r="P14" i="1" s="1"/>
  <c r="Q14" i="1" s="1"/>
  <c r="K10" i="1"/>
  <c r="L10" i="1" s="1"/>
  <c r="M10" i="1" s="1"/>
  <c r="K11" i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N8" i="1"/>
  <c r="O8" i="1" s="1"/>
  <c r="P8" i="1" s="1"/>
  <c r="Q8" i="1" s="1"/>
  <c r="N9" i="1"/>
  <c r="O9" i="1" s="1"/>
  <c r="P9" i="1" s="1"/>
  <c r="Q9" i="1" s="1"/>
  <c r="N7" i="1"/>
  <c r="O7" i="1" s="1"/>
  <c r="P7" i="1" s="1"/>
  <c r="Q7" i="1" s="1"/>
  <c r="K7" i="1"/>
  <c r="L7" i="1" s="1"/>
  <c r="M7" i="1" s="1"/>
  <c r="K8" i="1"/>
  <c r="L8" i="1" s="1"/>
  <c r="M8" i="1" s="1"/>
  <c r="K9" i="1"/>
  <c r="L9" i="1" s="1"/>
  <c r="M9" i="1" s="1"/>
  <c r="I15" i="1"/>
  <c r="H15" i="1"/>
  <c r="Q15" i="1" l="1"/>
</calcChain>
</file>

<file path=xl/sharedStrings.xml><?xml version="1.0" encoding="utf-8"?>
<sst xmlns="http://schemas.openxmlformats.org/spreadsheetml/2006/main" count="41" uniqueCount="36">
  <si>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</si>
  <si>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</si>
  <si>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</si>
  <si>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</si>
  <si>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</si>
  <si>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</si>
  <si>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</si>
  <si>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</si>
  <si>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</si>
  <si>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</si>
  <si>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</si>
  <si>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</si>
  <si>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</si>
  <si>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</si>
  <si>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</si>
  <si>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</si>
  <si>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</si>
  <si>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</si>
  <si>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</si>
  <si>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</si>
  <si>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шт</t>
  </si>
  <si>
    <t>кг</t>
  </si>
  <si>
    <t>______________  Е.О.Гайдунова</t>
  </si>
  <si>
    <t>Поставщик №2 Коммерческое предложение №1519 от 30.07.2026</t>
  </si>
  <si>
    <t>Поставщик №3 Коммерческое предложение №1520 от 30.07.2026</t>
  </si>
  <si>
    <t>Поставщик №1 Коммерческое предложение №1601 от 12.08.2026</t>
  </si>
  <si>
    <t>Эмаль</t>
  </si>
  <si>
    <t xml:space="preserve">Грунтовка антикоррозийная
</t>
  </si>
  <si>
    <t xml:space="preserve">Краска (эмаль) для дорожной разметки. Цвет разметочного материала для дорожной разметки: красный;
</t>
  </si>
  <si>
    <t xml:space="preserve">Краска (эмаль) для дорожной разметки. Цвет разметочного материала для дорожной разметки: жёлтый;
</t>
  </si>
  <si>
    <t>Уайт-спирит</t>
  </si>
  <si>
    <t>Валик малярный</t>
  </si>
  <si>
    <t xml:space="preserve">Кисть малярная.
Ширина рабочей части, миллиметр: ≥ 50 и ≤ 60.
Толщина рабочей части, миллиметр: ≥ 12 и ≤ 15
Длина пучка, миллиметр: ≥ 45.
</t>
  </si>
  <si>
    <t xml:space="preserve">Кисть малярная.
Ширина рабочей части, миллиметр: ≥ 100 и ≤ 110.
Толщина рабочей части, миллиметр: ≥ 14 и ≤ 16
Длина пучка, миллиметр: ≥ 60.
</t>
  </si>
  <si>
    <t>л</t>
  </si>
  <si>
    <t xml:space="preserve">Обоснованная НМЦК составила 24469,00 минимальная предложенная потенциальным исполнителем.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</si>
</sst>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8" fillId="0" borderId="5" xfId="0" applyFont="1" applyBorder="1" applyAlignment="1">
      <alignment horizontal="center" vertical="center"/>
    </xf>
    <xf numFmtId="14" fontId="6" fillId="0" borderId="0" xfId="0" applyNumberFormat="1" applyFont="1" applyAlignment="1">
      <alignment wrapText="1"/>
    </xf>
    <xf numFmtId="2" fontId="9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3"/>
  <sheetViews>
    <sheetView tabSelected="1" zoomScale="70" zoomScaleNormal="70" workbookViewId="0">
      <selection activeCell="J22" sqref="J22"/>
    </sheetView>
  </sheetViews>
  <sheetFormatPr defaultRowHeight="15" x14ac:dyDescent="0.25"/>
  <cols>
    <col min="1" max="1" width="5.140625" customWidth="1"/>
    <col min="2" max="2" width="27.7109375" style="6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8" width="12.42578125" customWidth="1"/>
    <col min="9" max="9" width="12.140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8" ht="36.75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s="1" customFormat="1" ht="132" customHeight="1" x14ac:dyDescent="0.2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8" s="1" customFormat="1" ht="45.75" customHeight="1" x14ac:dyDescent="0.25">
      <c r="A5" s="34" t="s">
        <v>2</v>
      </c>
      <c r="B5" s="34" t="s">
        <v>3</v>
      </c>
      <c r="C5" s="34" t="s">
        <v>4</v>
      </c>
      <c r="D5" s="34" t="s">
        <v>5</v>
      </c>
      <c r="E5" s="37" t="s">
        <v>6</v>
      </c>
      <c r="F5" s="37"/>
      <c r="G5" s="37"/>
      <c r="H5" s="37"/>
      <c r="I5" s="37"/>
      <c r="J5" s="37"/>
      <c r="K5" s="38" t="s">
        <v>7</v>
      </c>
      <c r="L5" s="35"/>
      <c r="M5" s="35"/>
      <c r="N5" s="39" t="s">
        <v>8</v>
      </c>
      <c r="O5" s="35"/>
      <c r="P5" s="35"/>
      <c r="Q5" s="35"/>
    </row>
    <row r="6" spans="1:18" s="1" customFormat="1" ht="188.25" customHeight="1" x14ac:dyDescent="0.2">
      <c r="A6" s="35"/>
      <c r="B6" s="36"/>
      <c r="C6" s="36"/>
      <c r="D6" s="36"/>
      <c r="E6" s="3"/>
      <c r="F6" s="3"/>
      <c r="G6" s="3" t="s">
        <v>25</v>
      </c>
      <c r="H6" s="3" t="s">
        <v>23</v>
      </c>
      <c r="I6" s="3" t="s">
        <v>24</v>
      </c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8" s="1" customFormat="1" ht="32.25" customHeight="1" x14ac:dyDescent="0.25">
      <c r="A7" s="27">
        <v>1</v>
      </c>
      <c r="B7" s="40" t="s">
        <v>26</v>
      </c>
      <c r="C7" s="24" t="s">
        <v>21</v>
      </c>
      <c r="D7" s="16">
        <v>10</v>
      </c>
      <c r="E7" s="23"/>
      <c r="F7" s="23"/>
      <c r="G7" s="23">
        <v>337</v>
      </c>
      <c r="H7" s="23">
        <v>400</v>
      </c>
      <c r="I7" s="23">
        <v>410</v>
      </c>
      <c r="J7" s="23"/>
      <c r="K7" s="18">
        <f>AVERAGE(E7:I7)</f>
        <v>382.33333333333331</v>
      </c>
      <c r="L7" s="19">
        <f t="shared" ref="L7:L14" si="0">SQRT(((SUM(IF(H7&lt;&gt;0,POWER(H7-K7,2),),IF(F7&lt;&gt;0, POWER(F7-K7,2),),IF(E7&lt;&gt;0, POWER(E7-K7,2),),IF(G7&lt;&gt;0, POWER(G7-K7,2),),IF(I7&lt;&gt;0, POWER(I7-K7,2),))/(COUNTA(E7:I7)-1))))</f>
        <v>39.576929306520654</v>
      </c>
      <c r="M7" s="20">
        <f t="shared" ref="M7:M14" si="1">L7/K7*100</f>
        <v>10.351420045297468</v>
      </c>
      <c r="N7" s="21">
        <f>D7/3*(E7+F7+G7+H7+I7)</f>
        <v>3823.3333333333335</v>
      </c>
      <c r="O7" s="22">
        <f t="shared" ref="O7:O14" si="2">N7/D7</f>
        <v>382.33333333333337</v>
      </c>
      <c r="P7" s="21">
        <f t="shared" ref="P7:P14" si="3">ROUNDDOWN(O7,2)</f>
        <v>382.33</v>
      </c>
      <c r="Q7" s="21">
        <f t="shared" ref="Q7:Q14" si="4">P7*D7</f>
        <v>3823.2999999999997</v>
      </c>
      <c r="R7" s="13"/>
    </row>
    <row r="8" spans="1:18" s="1" customFormat="1" ht="21.75" customHeight="1" x14ac:dyDescent="0.25">
      <c r="A8" s="27">
        <v>2</v>
      </c>
      <c r="B8" s="28" t="s">
        <v>27</v>
      </c>
      <c r="C8" s="24" t="s">
        <v>21</v>
      </c>
      <c r="D8" s="16">
        <v>4</v>
      </c>
      <c r="E8" s="23"/>
      <c r="F8" s="23"/>
      <c r="G8" s="23">
        <v>1062</v>
      </c>
      <c r="H8" s="23">
        <v>1050</v>
      </c>
      <c r="I8" s="23">
        <v>995</v>
      </c>
      <c r="J8" s="23"/>
      <c r="K8" s="18">
        <f t="shared" ref="K8:K14" si="5">AVERAGE(E8:I8)</f>
        <v>1035.6666666666667</v>
      </c>
      <c r="L8" s="19">
        <f t="shared" si="0"/>
        <v>35.725807665234576</v>
      </c>
      <c r="M8" s="20">
        <f t="shared" si="1"/>
        <v>3.4495469261571841</v>
      </c>
      <c r="N8" s="21">
        <f t="shared" ref="N8:N14" si="6">D8/3*(E8+F8+G8+H8+I8)</f>
        <v>4142.6666666666661</v>
      </c>
      <c r="O8" s="22">
        <f t="shared" si="2"/>
        <v>1035.6666666666665</v>
      </c>
      <c r="P8" s="21">
        <f t="shared" si="3"/>
        <v>1035.6600000000001</v>
      </c>
      <c r="Q8" s="21">
        <f t="shared" si="4"/>
        <v>4142.6400000000003</v>
      </c>
      <c r="R8" s="13"/>
    </row>
    <row r="9" spans="1:18" s="1" customFormat="1" ht="73.5" customHeight="1" x14ac:dyDescent="0.25">
      <c r="A9" s="27">
        <v>3</v>
      </c>
      <c r="B9" s="25" t="s">
        <v>28</v>
      </c>
      <c r="C9" s="24" t="s">
        <v>21</v>
      </c>
      <c r="D9" s="16">
        <v>10</v>
      </c>
      <c r="E9" s="23"/>
      <c r="F9" s="23"/>
      <c r="G9" s="23">
        <v>625</v>
      </c>
      <c r="H9" s="23">
        <v>625</v>
      </c>
      <c r="I9" s="23">
        <v>650</v>
      </c>
      <c r="J9" s="23"/>
      <c r="K9" s="18">
        <f t="shared" si="5"/>
        <v>633.33333333333337</v>
      </c>
      <c r="L9" s="19">
        <f t="shared" si="0"/>
        <v>14.433756729740644</v>
      </c>
      <c r="M9" s="20">
        <f t="shared" si="1"/>
        <v>2.2790142204853647</v>
      </c>
      <c r="N9" s="21">
        <f t="shared" si="6"/>
        <v>6333.3333333333339</v>
      </c>
      <c r="O9" s="22">
        <f t="shared" si="2"/>
        <v>633.33333333333337</v>
      </c>
      <c r="P9" s="21">
        <f t="shared" si="3"/>
        <v>633.33000000000004</v>
      </c>
      <c r="Q9" s="21">
        <f t="shared" si="4"/>
        <v>6333.3</v>
      </c>
      <c r="R9" s="13"/>
    </row>
    <row r="10" spans="1:18" s="1" customFormat="1" ht="60.75" customHeight="1" x14ac:dyDescent="0.25">
      <c r="A10" s="27">
        <v>4</v>
      </c>
      <c r="B10" s="25" t="s">
        <v>29</v>
      </c>
      <c r="C10" s="24" t="s">
        <v>21</v>
      </c>
      <c r="D10" s="16">
        <v>20</v>
      </c>
      <c r="E10" s="23"/>
      <c r="F10" s="23"/>
      <c r="G10" s="23">
        <v>412</v>
      </c>
      <c r="H10" s="23">
        <v>450</v>
      </c>
      <c r="I10" s="23">
        <v>450</v>
      </c>
      <c r="J10" s="23"/>
      <c r="K10" s="18">
        <f t="shared" si="5"/>
        <v>437.33333333333331</v>
      </c>
      <c r="L10" s="19">
        <f t="shared" si="0"/>
        <v>21.939310229205777</v>
      </c>
      <c r="M10" s="20">
        <f t="shared" si="1"/>
        <v>5.0166105707025404</v>
      </c>
      <c r="N10" s="21">
        <f t="shared" si="6"/>
        <v>8746.6666666666679</v>
      </c>
      <c r="O10" s="22">
        <f t="shared" si="2"/>
        <v>437.33333333333337</v>
      </c>
      <c r="P10" s="21">
        <f t="shared" si="3"/>
        <v>437.33</v>
      </c>
      <c r="Q10" s="21">
        <f t="shared" si="4"/>
        <v>8746.6</v>
      </c>
      <c r="R10" s="13"/>
    </row>
    <row r="11" spans="1:18" s="1" customFormat="1" ht="33" customHeight="1" x14ac:dyDescent="0.25">
      <c r="A11" s="27">
        <v>5</v>
      </c>
      <c r="B11" s="25" t="s">
        <v>30</v>
      </c>
      <c r="C11" s="24" t="s">
        <v>34</v>
      </c>
      <c r="D11" s="16">
        <v>5</v>
      </c>
      <c r="E11" s="23"/>
      <c r="F11" s="23"/>
      <c r="G11" s="23">
        <v>216</v>
      </c>
      <c r="H11" s="23">
        <v>215</v>
      </c>
      <c r="I11" s="23">
        <v>220</v>
      </c>
      <c r="J11" s="23"/>
      <c r="K11" s="18">
        <f t="shared" si="5"/>
        <v>217</v>
      </c>
      <c r="L11" s="19">
        <f t="shared" si="0"/>
        <v>2.6457513110645907</v>
      </c>
      <c r="M11" s="20">
        <f t="shared" si="1"/>
        <v>1.2192402355136363</v>
      </c>
      <c r="N11" s="21">
        <f t="shared" si="6"/>
        <v>1085</v>
      </c>
      <c r="O11" s="22">
        <f t="shared" si="2"/>
        <v>217</v>
      </c>
      <c r="P11" s="21">
        <f t="shared" si="3"/>
        <v>217</v>
      </c>
      <c r="Q11" s="21">
        <f t="shared" si="4"/>
        <v>1085</v>
      </c>
      <c r="R11" s="13"/>
    </row>
    <row r="12" spans="1:18" s="1" customFormat="1" ht="110.25" customHeight="1" x14ac:dyDescent="0.25">
      <c r="A12" s="27">
        <v>6</v>
      </c>
      <c r="B12" s="26" t="s">
        <v>32</v>
      </c>
      <c r="C12" s="24" t="s">
        <v>20</v>
      </c>
      <c r="D12" s="16">
        <v>3</v>
      </c>
      <c r="E12" s="23"/>
      <c r="F12" s="23"/>
      <c r="G12" s="23">
        <v>72</v>
      </c>
      <c r="H12" s="23">
        <v>100</v>
      </c>
      <c r="I12" s="23">
        <v>90</v>
      </c>
      <c r="J12" s="23"/>
      <c r="K12" s="18">
        <f t="shared" si="5"/>
        <v>87.333333333333329</v>
      </c>
      <c r="L12" s="19">
        <f t="shared" si="0"/>
        <v>14.189197769195175</v>
      </c>
      <c r="M12" s="20">
        <f t="shared" si="1"/>
        <v>16.247173018162414</v>
      </c>
      <c r="N12" s="21">
        <f t="shared" si="6"/>
        <v>262</v>
      </c>
      <c r="O12" s="22">
        <f t="shared" si="2"/>
        <v>87.333333333333329</v>
      </c>
      <c r="P12" s="21">
        <f t="shared" si="3"/>
        <v>87.33</v>
      </c>
      <c r="Q12" s="21">
        <f t="shared" si="4"/>
        <v>261.99</v>
      </c>
      <c r="R12" s="13"/>
    </row>
    <row r="13" spans="1:18" s="1" customFormat="1" ht="123.75" customHeight="1" x14ac:dyDescent="0.25">
      <c r="A13" s="27">
        <v>7</v>
      </c>
      <c r="B13" s="26" t="s">
        <v>33</v>
      </c>
      <c r="C13" s="24" t="s">
        <v>20</v>
      </c>
      <c r="D13" s="16">
        <v>3</v>
      </c>
      <c r="E13" s="23"/>
      <c r="F13" s="23"/>
      <c r="G13" s="23">
        <v>186</v>
      </c>
      <c r="H13" s="23">
        <v>200</v>
      </c>
      <c r="I13" s="23">
        <v>215</v>
      </c>
      <c r="J13" s="23"/>
      <c r="K13" s="18">
        <f t="shared" si="5"/>
        <v>200.33333333333334</v>
      </c>
      <c r="L13" s="19">
        <f t="shared" si="0"/>
        <v>14.502873278538061</v>
      </c>
      <c r="M13" s="20">
        <f t="shared" si="1"/>
        <v>7.2393710209008617</v>
      </c>
      <c r="N13" s="21">
        <f t="shared" si="6"/>
        <v>601</v>
      </c>
      <c r="O13" s="22">
        <f t="shared" si="2"/>
        <v>200.33333333333334</v>
      </c>
      <c r="P13" s="21">
        <f t="shared" si="3"/>
        <v>200.33</v>
      </c>
      <c r="Q13" s="21">
        <f t="shared" si="4"/>
        <v>600.99</v>
      </c>
      <c r="R13" s="13"/>
    </row>
    <row r="14" spans="1:18" s="1" customFormat="1" ht="56.25" customHeight="1" x14ac:dyDescent="0.25">
      <c r="A14" s="27">
        <v>8</v>
      </c>
      <c r="B14" s="26" t="s">
        <v>31</v>
      </c>
      <c r="C14" s="24" t="s">
        <v>20</v>
      </c>
      <c r="D14" s="16">
        <v>3</v>
      </c>
      <c r="E14" s="23"/>
      <c r="F14" s="23"/>
      <c r="G14" s="23">
        <v>169</v>
      </c>
      <c r="H14" s="23">
        <v>180</v>
      </c>
      <c r="I14" s="23">
        <v>200</v>
      </c>
      <c r="J14" s="23"/>
      <c r="K14" s="18">
        <f t="shared" si="5"/>
        <v>183</v>
      </c>
      <c r="L14" s="19">
        <f t="shared" si="0"/>
        <v>15.716233645501712</v>
      </c>
      <c r="M14" s="20">
        <f t="shared" si="1"/>
        <v>8.5881058172140499</v>
      </c>
      <c r="N14" s="21">
        <f t="shared" si="6"/>
        <v>549</v>
      </c>
      <c r="O14" s="22">
        <f t="shared" si="2"/>
        <v>183</v>
      </c>
      <c r="P14" s="21">
        <f t="shared" si="3"/>
        <v>183</v>
      </c>
      <c r="Q14" s="21">
        <f t="shared" si="4"/>
        <v>549</v>
      </c>
      <c r="R14" s="13"/>
    </row>
    <row r="15" spans="1:18" ht="15.75" x14ac:dyDescent="0.25">
      <c r="B15" s="12"/>
      <c r="C15" s="13"/>
      <c r="D15" s="13"/>
      <c r="E15" s="13"/>
      <c r="F15" s="13"/>
      <c r="G15" s="14">
        <f>SUM(G7*D7)+(G8*D8)+(G9*D9)+(G10*D10)+(G11*D11)+(G12*D12)+(G13*D13)+(G14*D14)</f>
        <v>24469</v>
      </c>
      <c r="H15" s="14">
        <f>SUMPRODUCT(D7:D14,H7:H14)</f>
        <v>25965</v>
      </c>
      <c r="I15" s="15">
        <f>SUMPRODUCT(D7:D14,I7:I14)</f>
        <v>26195</v>
      </c>
      <c r="Q15" s="7">
        <f>SUM(Q7:Q14)</f>
        <v>25542.820000000007</v>
      </c>
    </row>
    <row r="16" spans="1:18" ht="15.75" x14ac:dyDescent="0.25">
      <c r="B16" s="29" t="s">
        <v>35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2:17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15.75" x14ac:dyDescent="0.25">
      <c r="C18" s="8" t="s">
        <v>16</v>
      </c>
      <c r="F18" s="9"/>
    </row>
    <row r="19" spans="2:17" ht="15.75" x14ac:dyDescent="0.25">
      <c r="C19" s="8" t="s">
        <v>17</v>
      </c>
      <c r="D19" s="8"/>
      <c r="E19" s="8"/>
      <c r="H19" s="30"/>
      <c r="I19" s="30"/>
      <c r="J19" s="30"/>
    </row>
    <row r="20" spans="2:17" ht="15.75" x14ac:dyDescent="0.25">
      <c r="C20" s="8" t="s">
        <v>18</v>
      </c>
      <c r="D20" s="8"/>
      <c r="E20" s="8"/>
      <c r="H20" s="8"/>
      <c r="I20" s="8"/>
      <c r="J20" s="8"/>
    </row>
    <row r="21" spans="2:17" ht="15.75" x14ac:dyDescent="0.25">
      <c r="C21" s="8"/>
      <c r="D21" s="8"/>
      <c r="E21" s="8"/>
      <c r="H21" s="8"/>
      <c r="I21" s="8"/>
      <c r="J21" s="8"/>
    </row>
    <row r="22" spans="2:17" ht="15.75" x14ac:dyDescent="0.25">
      <c r="B22" s="17">
        <v>46252</v>
      </c>
      <c r="C22" s="31" t="s">
        <v>22</v>
      </c>
      <c r="D22" s="31"/>
      <c r="E22" s="31"/>
      <c r="G22" s="10"/>
      <c r="H22" s="11"/>
      <c r="I22" s="11"/>
      <c r="J22" s="11"/>
    </row>
    <row r="23" spans="2:17" ht="15.75" x14ac:dyDescent="0.25">
      <c r="C23" s="8" t="s">
        <v>19</v>
      </c>
      <c r="D23" s="8"/>
      <c r="E23" s="8"/>
      <c r="H23" s="8"/>
      <c r="I23" s="8"/>
      <c r="J23" s="8"/>
    </row>
  </sheetData>
  <mergeCells count="12">
    <mergeCell ref="B16:Q16"/>
    <mergeCell ref="H19:J19"/>
    <mergeCell ref="C22:E22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2026-08-18T06:11:06Z</dcterms:modified>
</cp:coreProperties>
</file>