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574F68E-72B3-450A-84DD-6E1B570ADE7F}" xr6:coauthVersionLast="36" xr6:coauthVersionMax="36" xr10:uidLastSave="{00000000-0000-0000-0000-000000000000}"/>
  <bookViews>
    <workbookView xWindow="240" yWindow="405" windowWidth="14805" windowHeight="7710" xr2:uid="{00000000-000D-0000-FFFF-FFFF00000000}"/>
  </bookViews>
  <sheets>
    <sheet name="." sheetId="4" r:id="rId1"/>
    <sheet name="Лист1" sheetId="1" r:id="rId2"/>
    <sheet name="Лист2" sheetId="2" r:id="rId3"/>
    <sheet name="Лист3" sheetId="3" r:id="rId4"/>
  </sheets>
  <calcPr calcId="191029"/>
</workbook>
</file>

<file path=xl/calcChain.xml><?xml version="1.0" encoding="utf-8"?>
<calcChain xmlns="http://schemas.openxmlformats.org/spreadsheetml/2006/main">
  <c r="H10" i="4" l="1"/>
  <c r="J7" i="4"/>
  <c r="K7" i="4" s="1"/>
  <c r="L7" i="4" s="1"/>
  <c r="M7" i="4"/>
  <c r="N7" i="4"/>
  <c r="O7" i="4"/>
  <c r="P7" i="4" s="1"/>
  <c r="J8" i="4"/>
  <c r="K8" i="4" s="1"/>
  <c r="L8" i="4" s="1"/>
  <c r="M8" i="4"/>
  <c r="N8" i="4"/>
  <c r="O8" i="4" s="1"/>
  <c r="P8" i="4" s="1"/>
  <c r="J9" i="4"/>
  <c r="K9" i="4"/>
  <c r="L9" i="4" s="1"/>
  <c r="M9" i="4"/>
  <c r="N9" i="4" s="1"/>
  <c r="O9" i="4" s="1"/>
  <c r="P9" i="4" s="1"/>
  <c r="G10" i="4"/>
  <c r="F10" i="4"/>
  <c r="E10" i="4"/>
  <c r="M6" i="4" l="1"/>
  <c r="N6" i="4" s="1"/>
  <c r="O6" i="4" s="1"/>
  <c r="P6" i="4" s="1"/>
  <c r="J6" i="4"/>
  <c r="K6" i="4" s="1"/>
  <c r="L6" i="4" s="1"/>
</calcChain>
</file>

<file path=xl/sharedStrings.xml><?xml version="1.0" encoding="utf-8"?>
<sst xmlns="http://schemas.openxmlformats.org/spreadsheetml/2006/main" count="41" uniqueCount="37">
  <si>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</si>
  <si>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</si>
  <si>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</si>
  <si>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</si>
  <si>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</si>
  <si>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</si>
  <si>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</si>
  <si>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</si>
  <si>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</si>
  <si>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</si>
  <si>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</si>
  <si>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</si>
  <si>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</si>
  <si>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</si>
  <si>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</si>
  <si>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</si>
  <si>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</si>
  <si>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Маркетинговое исследование провел</t>
  </si>
  <si>
    <t>_______________________</t>
  </si>
  <si>
    <t>Маркетинговое исследование проверил</t>
  </si>
  <si>
    <t>В.А. Сапрыкина</t>
  </si>
  <si>
    <t>Сотрудник  контрактной службы</t>
  </si>
  <si>
    <t>ФКУ ЛИУ-23 УФСИН России по Волгоградской области</t>
  </si>
  <si>
    <t>___________________________________20     г.</t>
  </si>
  <si>
    <t>В.А. Михайличенко</t>
  </si>
  <si>
    <t>шт</t>
  </si>
  <si>
    <t xml:space="preserve">№1 
от 
06.08.2026
 № вх-4572
</t>
  </si>
  <si>
    <t>№2 
от 
06.08.2026
 № вх-4571</t>
  </si>
  <si>
    <t>№3 
от 
06.08.2026
 № вх-4570</t>
  </si>
  <si>
    <t>Услуги по техническому обслуживанию ККМ за год</t>
  </si>
  <si>
    <t>Услуги по электронной регистрации ККТ ФНС и настройка ККТ для работы с ОФД</t>
  </si>
  <si>
    <t>Услуги по установке фискального накопителя (фискальный накопитель) 15 месяцев</t>
  </si>
  <si>
    <t>Услуга по электронной регистрации ОФД "Эватор" 12 месяцев</t>
  </si>
  <si>
    <t>В результате проведенного расчета Н(М)ЦК, ЦКЕП контракта составила, руб.:  29 800 рублей 00  копеек.</t>
  </si>
  <si>
    <t>Заместитель главного бухгалтера</t>
  </si>
  <si>
    <t>капитан внутренней службы                                                                      ____________________  О.В. Червакова</t>
  </si>
  <si>
    <t>Государственным заказчиком принято решение об осуществлении закупки на оказание услуг по техническому обслуживанию контроль-кассового аппарата  путем проведения закупки по п.4 ч.1 ст. 93 Федерального закона от 05.04.2013 № 44-ФЗ "О контрактной системе в сфере закупок товаров, работ услуг для государственных и муниципальных нужд. При этом цена контракта составит 29 800 (Двадцать девять тысяч восемьсот) рублей 00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</si>
</sst>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2" fontId="9" fillId="0" borderId="3" xfId="1" applyNumberFormat="1" applyFont="1" applyBorder="1" applyAlignment="1" applyProtection="1">
      <alignment horizontal="center" vertical="center" wrapText="1"/>
      <protection locked="0"/>
    </xf>
    <xf numFmtId="2" fontId="17" fillId="0" borderId="3" xfId="1" applyNumberFormat="1" applyFont="1" applyBorder="1" applyAlignment="1" applyProtection="1">
      <alignment horizontal="center" vertical="center" wrapText="1"/>
      <protection locked="0"/>
    </xf>
    <xf numFmtId="0" fontId="17" fillId="0" borderId="3" xfId="1" applyFont="1" applyBorder="1" applyAlignment="1" applyProtection="1">
      <alignment horizontal="center" vertical="center" wrapText="1"/>
      <protection locked="0"/>
    </xf>
    <xf numFmtId="2" fontId="9" fillId="0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3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center" wrapText="1"/>
    </xf>
    <xf numFmtId="2" fontId="15" fillId="0" borderId="3" xfId="1" applyNumberFormat="1" applyFont="1" applyBorder="1" applyAlignment="1">
      <alignment vertical="center" wrapText="1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0" fontId="16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2" fontId="15" fillId="0" borderId="2" xfId="1" applyNumberFormat="1" applyFont="1" applyBorder="1" applyAlignment="1">
      <alignment horizontal="right" vertical="center" wrapText="1"/>
    </xf>
    <xf numFmtId="2" fontId="15" fillId="0" borderId="4" xfId="1" applyNumberFormat="1" applyFont="1" applyBorder="1" applyAlignment="1">
      <alignment horizontal="right" vertical="center" wrapText="1"/>
    </xf>
    <xf numFmtId="2" fontId="15" fillId="0" borderId="5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351"/>
  <sheetViews>
    <sheetView tabSelected="1" zoomScale="90" zoomScaleNormal="90" zoomScaleSheetLayoutView="70" workbookViewId="0">
      <selection activeCell="K16" sqref="K16"/>
    </sheetView>
  </sheetViews>
  <sheetFormatPr defaultRowHeight="15" x14ac:dyDescent="0.25"/>
  <cols>
    <col min="1" max="1" width="9.140625" style="3" customWidth="1"/>
    <col min="2" max="2" width="41.28515625" style="3" customWidth="1"/>
    <col min="3" max="3" width="8.42578125" style="3" customWidth="1"/>
    <col min="4" max="4" width="9.140625" style="3"/>
    <col min="5" max="5" width="11.85546875" style="3" customWidth="1"/>
    <col min="6" max="6" width="11.42578125" style="3" customWidth="1"/>
    <col min="7" max="7" width="10.42578125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34"/>
      <c r="O1" s="34"/>
      <c r="P1" s="34"/>
    </row>
    <row r="2" spans="1:16" s="1" customFormat="1" ht="9.75" customHeight="1" x14ac:dyDescent="0.25">
      <c r="N2" s="34"/>
      <c r="O2" s="34"/>
      <c r="P2" s="34"/>
    </row>
    <row r="3" spans="1:16" s="1" customFormat="1" ht="36" customHeight="1" x14ac:dyDescent="0.25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5" customHeight="1" x14ac:dyDescent="0.25">
      <c r="A4" s="36" t="s">
        <v>1</v>
      </c>
      <c r="B4" s="37" t="s">
        <v>2</v>
      </c>
      <c r="C4" s="37" t="s">
        <v>3</v>
      </c>
      <c r="D4" s="37" t="s">
        <v>4</v>
      </c>
      <c r="E4" s="38" t="s">
        <v>5</v>
      </c>
      <c r="F4" s="39"/>
      <c r="G4" s="39"/>
      <c r="H4" s="39"/>
      <c r="I4" s="40"/>
      <c r="J4" s="41" t="s">
        <v>6</v>
      </c>
      <c r="K4" s="41"/>
      <c r="L4" s="41"/>
      <c r="M4" s="42" t="s">
        <v>7</v>
      </c>
      <c r="N4" s="43"/>
      <c r="O4" s="43"/>
      <c r="P4" s="44"/>
    </row>
    <row r="5" spans="1:16" ht="189" customHeight="1" x14ac:dyDescent="0.25">
      <c r="A5" s="36"/>
      <c r="B5" s="37"/>
      <c r="C5" s="37"/>
      <c r="D5" s="37"/>
      <c r="E5" s="4" t="s">
        <v>26</v>
      </c>
      <c r="F5" s="4" t="s">
        <v>27</v>
      </c>
      <c r="G5" s="5" t="s">
        <v>28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16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32.25" customHeight="1" x14ac:dyDescent="0.25">
      <c r="A6" s="28">
        <v>1</v>
      </c>
      <c r="B6" s="29" t="s">
        <v>29</v>
      </c>
      <c r="C6" s="20" t="s">
        <v>25</v>
      </c>
      <c r="D6" s="21">
        <v>1</v>
      </c>
      <c r="E6" s="23">
        <v>7800</v>
      </c>
      <c r="F6" s="23">
        <v>8100</v>
      </c>
      <c r="G6" s="24">
        <v>8300</v>
      </c>
      <c r="H6" s="25"/>
      <c r="I6" s="25"/>
      <c r="J6" s="23">
        <f t="shared" ref="J6" si="0">AVERAGE(E6:I6)</f>
        <v>8066.666666666667</v>
      </c>
      <c r="K6" s="23">
        <f t="shared" ref="K6" si="1">SQRT((SUM(IF(E6&gt;0,POWER(E6-J6,2),0),IF(F6&gt;0,POWER(F6-J6,2),0),IF(G6&gt;0,POWER(G6-J6,2),0),IF(H6&gt;0,POWER(H6-J6,2),0),IF(I6&gt;0,POWER(I6-J6,2),0),))/(COUNTA(E6:I6)-1))</f>
        <v>251.6611478423583</v>
      </c>
      <c r="L6" s="26">
        <f t="shared" ref="L6" si="2">K6/J6*100</f>
        <v>3.1197662955664249</v>
      </c>
      <c r="M6" s="23">
        <f t="shared" ref="M6" si="3">((D6/COUNTA(E6:I6))*(SUM(E6:I6)))</f>
        <v>8066.6666666666661</v>
      </c>
      <c r="N6" s="27">
        <f t="shared" ref="N6" si="4">M6/D6</f>
        <v>8066.6666666666661</v>
      </c>
      <c r="O6" s="27">
        <f t="shared" ref="O6" si="5">ROUNDDOWN(N6,2)</f>
        <v>8066.66</v>
      </c>
      <c r="P6" s="27">
        <f>O6*D6</f>
        <v>8066.66</v>
      </c>
    </row>
    <row r="7" spans="1:16" ht="30" customHeight="1" x14ac:dyDescent="0.25">
      <c r="A7" s="31">
        <v>2</v>
      </c>
      <c r="B7" s="29" t="s">
        <v>30</v>
      </c>
      <c r="C7" s="20" t="s">
        <v>25</v>
      </c>
      <c r="D7" s="21">
        <v>1</v>
      </c>
      <c r="E7" s="23">
        <v>2000</v>
      </c>
      <c r="F7" s="23">
        <v>2000</v>
      </c>
      <c r="G7" s="24">
        <v>2100</v>
      </c>
      <c r="H7" s="25"/>
      <c r="I7" s="25"/>
      <c r="J7" s="23">
        <f t="shared" ref="J7:J9" si="6">AVERAGE(E7:I7)</f>
        <v>2033.3333333333333</v>
      </c>
      <c r="K7" s="23">
        <f t="shared" ref="K7:K9" si="7">SQRT((SUM(IF(E7&gt;0,POWER(E7-J7,2),0),IF(F7&gt;0,POWER(F7-J7,2),0),IF(G7&gt;0,POWER(G7-J7,2),0),IF(H7&gt;0,POWER(H7-J7,2),0),IF(I7&gt;0,POWER(I7-J7,2),0),))/(COUNTA(E7:I7)-1))</f>
        <v>57.735026918962575</v>
      </c>
      <c r="L7" s="26">
        <f t="shared" ref="L7:L9" si="8">K7/J7*100</f>
        <v>2.8394275533916025</v>
      </c>
      <c r="M7" s="23">
        <f t="shared" ref="M7:M9" si="9">((D7/COUNTA(E7:I7))*(SUM(E7:I7)))</f>
        <v>2033.3333333333333</v>
      </c>
      <c r="N7" s="27">
        <f t="shared" ref="N7:N9" si="10">M7/D7</f>
        <v>2033.3333333333333</v>
      </c>
      <c r="O7" s="27">
        <f t="shared" ref="O7:O9" si="11">ROUNDDOWN(N7,2)</f>
        <v>2033.33</v>
      </c>
      <c r="P7" s="27">
        <f t="shared" ref="P7:P9" si="12">O7*D7</f>
        <v>2033.33</v>
      </c>
    </row>
    <row r="8" spans="1:16" ht="46.5" customHeight="1" x14ac:dyDescent="0.25">
      <c r="A8" s="31">
        <v>3</v>
      </c>
      <c r="B8" s="29" t="s">
        <v>31</v>
      </c>
      <c r="C8" s="20" t="s">
        <v>25</v>
      </c>
      <c r="D8" s="21">
        <v>1</v>
      </c>
      <c r="E8" s="23">
        <v>16000</v>
      </c>
      <c r="F8" s="23">
        <v>16400</v>
      </c>
      <c r="G8" s="24">
        <v>16600</v>
      </c>
      <c r="H8" s="25"/>
      <c r="I8" s="25"/>
      <c r="J8" s="23">
        <f t="shared" si="6"/>
        <v>16333.333333333334</v>
      </c>
      <c r="K8" s="23">
        <f t="shared" si="7"/>
        <v>305.50504633038935</v>
      </c>
      <c r="L8" s="26">
        <f t="shared" si="8"/>
        <v>1.870439059165649</v>
      </c>
      <c r="M8" s="23">
        <f t="shared" si="9"/>
        <v>16333.333333333332</v>
      </c>
      <c r="N8" s="27">
        <f t="shared" si="10"/>
        <v>16333.333333333332</v>
      </c>
      <c r="O8" s="27">
        <f t="shared" si="11"/>
        <v>16333.33</v>
      </c>
      <c r="P8" s="27">
        <f t="shared" si="12"/>
        <v>16333.33</v>
      </c>
    </row>
    <row r="9" spans="1:16" ht="27.75" customHeight="1" x14ac:dyDescent="0.25">
      <c r="A9" s="31">
        <v>4</v>
      </c>
      <c r="B9" s="29" t="s">
        <v>32</v>
      </c>
      <c r="C9" s="20" t="s">
        <v>25</v>
      </c>
      <c r="D9" s="21">
        <v>1</v>
      </c>
      <c r="E9" s="23">
        <v>4000</v>
      </c>
      <c r="F9" s="23">
        <v>4300</v>
      </c>
      <c r="G9" s="24">
        <v>4300</v>
      </c>
      <c r="H9" s="25"/>
      <c r="I9" s="25"/>
      <c r="J9" s="23">
        <f t="shared" si="6"/>
        <v>4200</v>
      </c>
      <c r="K9" s="23">
        <f t="shared" si="7"/>
        <v>173.20508075688772</v>
      </c>
      <c r="L9" s="26">
        <f t="shared" si="8"/>
        <v>4.1239304942116126</v>
      </c>
      <c r="M9" s="23">
        <f t="shared" si="9"/>
        <v>4200</v>
      </c>
      <c r="N9" s="27">
        <f t="shared" si="10"/>
        <v>4200</v>
      </c>
      <c r="O9" s="27">
        <f t="shared" si="11"/>
        <v>4200</v>
      </c>
      <c r="P9" s="27">
        <f t="shared" si="12"/>
        <v>4200</v>
      </c>
    </row>
    <row r="10" spans="1:16" x14ac:dyDescent="0.25">
      <c r="A10" s="30"/>
      <c r="B10" s="30"/>
      <c r="C10" s="30"/>
      <c r="D10" s="30"/>
      <c r="E10" s="30">
        <f>SUM(E6:E9)</f>
        <v>29800</v>
      </c>
      <c r="F10" s="30">
        <f>SUM(F6:F9)</f>
        <v>30800</v>
      </c>
      <c r="G10" s="30">
        <f>SUM(G6:G9)</f>
        <v>31300</v>
      </c>
      <c r="H10" s="45">
        <f>SUM(P6:P9)</f>
        <v>30633.32</v>
      </c>
      <c r="I10" s="46"/>
      <c r="J10" s="46"/>
      <c r="K10" s="46"/>
      <c r="L10" s="46"/>
      <c r="M10" s="46"/>
      <c r="N10" s="46"/>
      <c r="O10" s="46"/>
      <c r="P10" s="47"/>
    </row>
    <row r="11" spans="1:16" ht="30.75" customHeight="1" x14ac:dyDescent="0.25">
      <c r="A11" s="16" t="s">
        <v>33</v>
      </c>
      <c r="B11" s="16"/>
      <c r="C11" s="16"/>
      <c r="D11" s="16"/>
      <c r="E11" s="16"/>
      <c r="F11" s="16"/>
      <c r="G11" s="16"/>
      <c r="H11" s="16"/>
      <c r="I11" s="16"/>
      <c r="J11" s="9"/>
      <c r="K11" s="9"/>
      <c r="L11" s="9"/>
      <c r="M11" s="10"/>
      <c r="N11" s="2"/>
      <c r="O11" s="2"/>
      <c r="P11" s="19"/>
    </row>
    <row r="12" spans="1:16" ht="54.75" customHeight="1" x14ac:dyDescent="0.25">
      <c r="A12" s="33" t="s">
        <v>36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ht="15.75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2"/>
      <c r="L13" s="1"/>
      <c r="M13" s="1"/>
      <c r="N13" s="1"/>
      <c r="O13" s="1"/>
      <c r="P13" s="1"/>
    </row>
    <row r="14" spans="1:16" s="1" customFormat="1" ht="15.75" x14ac:dyDescent="0.25">
      <c r="A14" s="32"/>
      <c r="B14" s="32"/>
      <c r="C14" s="32"/>
      <c r="D14" s="32"/>
      <c r="E14" s="32"/>
      <c r="F14" s="18"/>
      <c r="G14" s="18"/>
      <c r="H14" s="18"/>
      <c r="I14" s="18"/>
      <c r="J14" s="18"/>
      <c r="K14" s="18"/>
      <c r="L14" s="18"/>
      <c r="M14" s="18"/>
      <c r="N14" s="13"/>
      <c r="O14" s="13"/>
      <c r="P14" s="13"/>
    </row>
    <row r="15" spans="1:16" s="1" customFormat="1" ht="15.75" x14ac:dyDescent="0.25">
      <c r="A15" s="22" t="s">
        <v>17</v>
      </c>
      <c r="B15" s="22"/>
      <c r="C15" s="22"/>
      <c r="D15" s="22"/>
      <c r="E15" s="22"/>
      <c r="F15" s="22"/>
      <c r="G15" s="22" t="s">
        <v>18</v>
      </c>
      <c r="H15" s="22"/>
      <c r="I15" s="22" t="s">
        <v>24</v>
      </c>
      <c r="J15" s="22"/>
      <c r="K15" s="22"/>
      <c r="L15" s="22"/>
      <c r="M15" s="22"/>
      <c r="N15" s="13"/>
      <c r="O15" s="13"/>
      <c r="P15" s="13"/>
    </row>
    <row r="16" spans="1:16" s="1" customFormat="1" ht="15.75" x14ac:dyDescent="0.25">
      <c r="A16" s="22" t="s">
        <v>19</v>
      </c>
      <c r="B16" s="22"/>
      <c r="C16" s="22"/>
      <c r="D16" s="22"/>
      <c r="E16" s="22"/>
      <c r="F16" s="22"/>
      <c r="G16" s="22" t="s">
        <v>18</v>
      </c>
      <c r="H16" s="22"/>
      <c r="I16" s="22" t="s">
        <v>20</v>
      </c>
      <c r="J16" s="22"/>
      <c r="K16" s="22"/>
      <c r="L16" s="22"/>
      <c r="M16" s="22"/>
      <c r="N16" s="13"/>
      <c r="O16" s="13"/>
      <c r="P16" s="13"/>
    </row>
    <row r="17" spans="1:16" s="1" customFormat="1" ht="15.75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s="1" customFormat="1" ht="37.5" customHeight="1" x14ac:dyDescent="0.25">
      <c r="A18" s="22" t="s">
        <v>21</v>
      </c>
      <c r="B18" s="22"/>
      <c r="C18" s="22"/>
      <c r="D18" s="22"/>
      <c r="E18" s="22"/>
      <c r="F18" s="22"/>
      <c r="G18" s="22"/>
      <c r="H18" s="22"/>
      <c r="I18" s="14"/>
      <c r="J18" s="14"/>
      <c r="K18" s="14"/>
      <c r="L18" s="14"/>
      <c r="M18" s="14"/>
      <c r="N18" s="15"/>
      <c r="O18" s="15"/>
      <c r="P18" s="15"/>
    </row>
    <row r="19" spans="1:16" s="17" customFormat="1" x14ac:dyDescent="0.25">
      <c r="A19" s="17" t="s">
        <v>34</v>
      </c>
    </row>
    <row r="20" spans="1:16" s="17" customFormat="1" x14ac:dyDescent="0.25">
      <c r="A20" s="17" t="s">
        <v>22</v>
      </c>
    </row>
    <row r="21" spans="1:16" s="17" customFormat="1" x14ac:dyDescent="0.25">
      <c r="A21" s="17" t="s">
        <v>35</v>
      </c>
    </row>
    <row r="22" spans="1:16" s="1" customFormat="1" x14ac:dyDescent="0.25">
      <c r="A22" s="1" t="s">
        <v>23</v>
      </c>
    </row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/>
    <row r="348" spans="1:16" s="1" customFormat="1" x14ac:dyDescent="0.25"/>
    <row r="349" spans="1:16" s="1" customFormat="1" x14ac:dyDescent="0.25"/>
    <row r="350" spans="1:16" s="1" customForma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s="1" customForma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</sheetData>
  <mergeCells count="12">
    <mergeCell ref="A14:E14"/>
    <mergeCell ref="A12:P12"/>
    <mergeCell ref="N1:P2"/>
    <mergeCell ref="A3:P3"/>
    <mergeCell ref="A4:A5"/>
    <mergeCell ref="B4:B5"/>
    <mergeCell ref="C4:C5"/>
    <mergeCell ref="D4:D5"/>
    <mergeCell ref="E4:I4"/>
    <mergeCell ref="J4:L4"/>
    <mergeCell ref="M4:P4"/>
    <mergeCell ref="H10:P10"/>
  </mergeCells>
  <pageMargins left="0.89656250000000004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2026-08-07T09:26:45Z</dcterms:modified>
</cp:coreProperties>
</file>