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6" windowHeight="1116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7" i="1"/>
  <c r="O7"/>
  <c r="N7"/>
  <c r="M7"/>
  <c r="M5"/>
  <c r="K5"/>
  <c r="L5" s="1"/>
  <c r="I5"/>
  <c r="M4"/>
  <c r="K4"/>
  <c r="L4" s="1"/>
  <c r="I4"/>
  <c r="G7" l="1"/>
  <c r="F7"/>
  <c r="E7"/>
  <c r="M6" l="1"/>
  <c r="K6"/>
  <c r="L6" s="1"/>
  <c r="I6"/>
</calcChain>
</file>

<file path=xl/sharedStrings.xml><?xml version="1.0" encoding="utf-8"?>
<sst xmlns="http://schemas.openxmlformats.org/spreadsheetml/2006/main" count="21" uniqueCount="19">
  <si>
    <r>
      <t xml:space="preserve"> </t>
    </r>
    <r>
      <rPr>
        <b/>
        <sz val="10"/>
        <rFont val="Arial"/>
        <family val="2"/>
        <charset val="204"/>
      </rPr>
      <t xml:space="preserve">Приложение № 2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Расчет НМЦК методом сопоставимых рыночных цен</t>
    </r>
  </si>
  <si>
    <t>№пп</t>
  </si>
  <si>
    <t>наименование ТРУ</t>
  </si>
  <si>
    <t>ед.изм.</t>
  </si>
  <si>
    <t>кол-во</t>
  </si>
  <si>
    <t>кол-во значений</t>
  </si>
  <si>
    <t>средняя цена за ед.</t>
  </si>
  <si>
    <t>средняя цена за ед.с округл.</t>
  </si>
  <si>
    <t>Ω</t>
  </si>
  <si>
    <r>
      <t xml:space="preserve">коэф.вариации </t>
    </r>
    <r>
      <rPr>
        <sz val="10"/>
        <rFont val="Arial Cyr"/>
        <family val="2"/>
        <charset val="204"/>
      </rPr>
      <t>v</t>
    </r>
  </si>
  <si>
    <t>НМЦК с округл.</t>
  </si>
  <si>
    <t xml:space="preserve">Итого </t>
  </si>
  <si>
    <t>шт</t>
  </si>
  <si>
    <t>Перчатки х/б</t>
  </si>
  <si>
    <t>Мешки для мусора</t>
  </si>
  <si>
    <t>КП 1</t>
  </si>
  <si>
    <t>КП 2</t>
  </si>
  <si>
    <t>КП 3</t>
  </si>
  <si>
    <t>Тачка садовая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</si>
</sst>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000"/>
    <numFmt numFmtId="165" formatCode="_-* #,##0\ _₽_-;\-* #,##0\ _₽_-;_-* &quot;-&quot;??\ _₽_-;_-@_-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/>
    <xf numFmtId="2" fontId="6" fillId="0" borderId="2" xfId="0" applyNumberFormat="1" applyFont="1" applyBorder="1"/>
    <xf numFmtId="43" fontId="6" fillId="0" borderId="2" xfId="1" applyFont="1" applyBorder="1"/>
    <xf numFmtId="164" fontId="3" fillId="0" borderId="2" xfId="0" applyNumberFormat="1" applyFont="1" applyBorder="1"/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3" xfId="0" applyFont="1" applyBorder="1"/>
    <xf numFmtId="2" fontId="3" fillId="0" borderId="2" xfId="0" applyNumberFormat="1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"/>
  <sheetViews>
    <sheetView tabSelected="1" workbookViewId="0">
      <selection activeCell="B6" sqref="B6"/>
    </sheetView>
  </sheetViews>
  <sheetFormatPr defaultRowHeight="14.4"/>
  <cols>
    <col min="1" max="1" width="5.109375" customWidth="1"/>
    <col min="2" max="2" width="16.5546875" bestFit="1" customWidth="1"/>
    <col min="3" max="4" width="6.5546875" bestFit="1" customWidth="1"/>
    <col min="5" max="7" width="10.44140625" bestFit="1" customWidth="1"/>
    <col min="8" max="8" width="8.109375" customWidth="1"/>
    <col min="9" max="9" width="10" bestFit="1" customWidth="1"/>
    <col min="11" max="11" width="8.5546875" customWidth="1"/>
    <col min="13" max="13" width="12.44140625" bestFit="1" customWidth="1"/>
    <col min="14" max="14" width="11.6640625" customWidth="1"/>
    <col min="15" max="15" width="10.44140625" bestFit="1" customWidth="1"/>
    <col min="16" max="16" width="8.6640625" customWidth="1"/>
  </cols>
  <sheetData>
    <row r="1" spans="1:16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6" ht="52.8">
      <c r="A2" s="1" t="s">
        <v>1</v>
      </c>
      <c r="B2" s="1" t="s">
        <v>2</v>
      </c>
      <c r="C2" s="12" t="s">
        <v>3</v>
      </c>
      <c r="D2" s="12" t="s">
        <v>4</v>
      </c>
      <c r="E2" s="12" t="s">
        <v>15</v>
      </c>
      <c r="F2" s="12" t="s">
        <v>16</v>
      </c>
      <c r="G2" s="12" t="s">
        <v>17</v>
      </c>
      <c r="H2" s="12" t="s">
        <v>5</v>
      </c>
      <c r="I2" s="12" t="s">
        <v>6</v>
      </c>
      <c r="J2" s="12" t="s">
        <v>7</v>
      </c>
      <c r="K2" s="13" t="s">
        <v>8</v>
      </c>
      <c r="L2" s="12" t="s">
        <v>9</v>
      </c>
      <c r="M2" s="12" t="s">
        <v>10</v>
      </c>
    </row>
    <row r="3" spans="1:16">
      <c r="A3" s="3">
        <v>1</v>
      </c>
      <c r="B3" s="3">
        <v>2</v>
      </c>
      <c r="C3" s="3">
        <v>3</v>
      </c>
      <c r="D3" s="3">
        <v>4</v>
      </c>
      <c r="E3" s="4">
        <v>5</v>
      </c>
      <c r="F3" s="4">
        <v>6</v>
      </c>
      <c r="G3" s="4">
        <v>7</v>
      </c>
      <c r="H3" s="3">
        <v>8</v>
      </c>
      <c r="I3" s="2">
        <v>9</v>
      </c>
      <c r="J3" s="4">
        <v>10</v>
      </c>
      <c r="K3" s="5">
        <v>11</v>
      </c>
      <c r="L3" s="2">
        <v>12</v>
      </c>
      <c r="M3" s="2">
        <v>13</v>
      </c>
    </row>
    <row r="4" spans="1:16">
      <c r="A4" s="3">
        <v>1</v>
      </c>
      <c r="B4" s="22" t="s">
        <v>13</v>
      </c>
      <c r="C4" s="24" t="s">
        <v>12</v>
      </c>
      <c r="D4" s="8">
        <v>200</v>
      </c>
      <c r="E4" s="23">
        <v>15</v>
      </c>
      <c r="F4" s="23">
        <v>16</v>
      </c>
      <c r="G4" s="23">
        <v>16.5</v>
      </c>
      <c r="H4" s="15">
        <v>3</v>
      </c>
      <c r="I4" s="16">
        <f>AVERAGE(E4:G4)</f>
        <v>15.833333333333334</v>
      </c>
      <c r="J4" s="17">
        <v>15.83</v>
      </c>
      <c r="K4" s="18">
        <f>SQRT((POWER(E4-J4,2)+POWER(F4-J4,2)+POWER(G4-J4,2))/(H4-1))</f>
        <v>0.76377352664255127</v>
      </c>
      <c r="L4" s="18">
        <f>K4/J4*100</f>
        <v>4.8248485574387319</v>
      </c>
      <c r="M4" s="18">
        <f>J4*D4</f>
        <v>3166</v>
      </c>
    </row>
    <row r="5" spans="1:16">
      <c r="A5" s="3">
        <v>2</v>
      </c>
      <c r="B5" s="22" t="s">
        <v>14</v>
      </c>
      <c r="C5" s="24" t="s">
        <v>12</v>
      </c>
      <c r="D5" s="8">
        <v>200</v>
      </c>
      <c r="E5" s="4">
        <v>203.95</v>
      </c>
      <c r="F5" s="23">
        <v>233</v>
      </c>
      <c r="G5" s="23">
        <v>233.2</v>
      </c>
      <c r="H5" s="15">
        <v>3</v>
      </c>
      <c r="I5" s="16">
        <f>AVERAGE(E5:G5)</f>
        <v>223.38333333333333</v>
      </c>
      <c r="J5" s="17">
        <v>223.38</v>
      </c>
      <c r="K5" s="18">
        <f>SQRT((POWER(E5-J5,2)+POWER(F5-J5,2)+POWER(G5-J5,2))/(H5-1))</f>
        <v>16.830057932164113</v>
      </c>
      <c r="L5" s="18">
        <f>K5/J5*100</f>
        <v>7.5342725096983223</v>
      </c>
      <c r="M5" s="18">
        <f>J5*D5</f>
        <v>44676</v>
      </c>
    </row>
    <row r="6" spans="1:16">
      <c r="A6" s="15">
        <v>3</v>
      </c>
      <c r="B6" s="19" t="s">
        <v>18</v>
      </c>
      <c r="C6" s="6" t="s">
        <v>12</v>
      </c>
      <c r="D6" s="7">
        <v>1</v>
      </c>
      <c r="E6" s="14">
        <v>6210</v>
      </c>
      <c r="F6" s="14">
        <v>6812</v>
      </c>
      <c r="G6" s="14">
        <v>6831</v>
      </c>
      <c r="H6" s="15">
        <v>3</v>
      </c>
      <c r="I6" s="16">
        <f>AVERAGE(E6:G6)</f>
        <v>6617.666666666667</v>
      </c>
      <c r="J6" s="17">
        <v>6617.67</v>
      </c>
      <c r="K6" s="18">
        <f>SQRT((POWER(E6-J6,2)+POWER(F6-J6,2)+POWER(G6-J6,2))/(H6-1))</f>
        <v>353.17748137445005</v>
      </c>
      <c r="L6" s="18">
        <f>K6/J6*100</f>
        <v>5.3368856617880622</v>
      </c>
      <c r="M6" s="18">
        <f>J6*D6</f>
        <v>6617.67</v>
      </c>
    </row>
    <row r="7" spans="1:16">
      <c r="A7" s="3"/>
      <c r="B7" s="3" t="s">
        <v>11</v>
      </c>
      <c r="C7" s="3"/>
      <c r="D7" s="9"/>
      <c r="E7" s="10">
        <f>E6</f>
        <v>6210</v>
      </c>
      <c r="F7" s="10">
        <f>F6</f>
        <v>6812</v>
      </c>
      <c r="G7" s="10">
        <f>G6</f>
        <v>6831</v>
      </c>
      <c r="H7" s="3"/>
      <c r="I7" s="11"/>
      <c r="J7" s="8"/>
      <c r="K7" s="8"/>
      <c r="L7" s="8"/>
      <c r="M7" s="10">
        <f>M4+M5+M6</f>
        <v>54459.67</v>
      </c>
      <c r="N7" s="20">
        <f>E4*200+E5*200+E6*1</f>
        <v>50000</v>
      </c>
      <c r="O7" s="20">
        <f>F4*200+F5*200+F6*1</f>
        <v>56612</v>
      </c>
      <c r="P7" s="21">
        <f>G4*200+G5*200+G6*1</f>
        <v>56771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User</cp:lastModifiedBy>
  <cp:lastPrinted>2021-11-30T09:46:37Z</cp:lastPrinted>
  <dcterms:created xsi:type="dcterms:W3CDTF">2021-11-30T09:30:44Z</dcterms:created>
  <dcterms:modified xsi:type="dcterms:W3CDTF">2026-08-07T06:55:46Z</dcterms:modified>
</cp:coreProperties>
</file>