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Шушаков\2026\Ларь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G43" i="5" l="1"/>
  <c r="G42" i="5"/>
  <c r="G41" i="5"/>
  <c r="G40" i="5"/>
  <c r="G39" i="5"/>
  <c r="G38" i="5"/>
  <c r="G37" i="5"/>
  <c r="G36" i="5"/>
  <c r="G35" i="5"/>
  <c r="G34" i="5"/>
  <c r="G33" i="5"/>
  <c r="H32" i="5"/>
  <c r="G32" i="5"/>
  <c r="G31" i="5"/>
  <c r="G30" i="5"/>
  <c r="G29" i="5"/>
  <c r="G28" i="5"/>
  <c r="G27" i="5"/>
  <c r="G26" i="5"/>
  <c r="G25" i="5"/>
  <c r="G24" i="5"/>
  <c r="G23" i="5"/>
  <c r="G22" i="5"/>
  <c r="G20" i="5"/>
  <c r="G19" i="5"/>
  <c r="G18" i="5"/>
  <c r="G17" i="5"/>
  <c r="G16" i="5"/>
  <c r="G15" i="5"/>
  <c r="G13" i="5"/>
  <c r="G12" i="5"/>
  <c r="G10" i="5"/>
  <c r="G9" i="5"/>
  <c r="G8" i="5"/>
  <c r="G7" i="5"/>
  <c r="G6" i="5"/>
  <c r="G5" i="5"/>
  <c r="G4" i="5"/>
  <c r="G3" i="5"/>
  <c r="G2" i="5"/>
  <c r="L6" i="1"/>
  <c r="G6" i="1"/>
  <c r="F6" i="1"/>
  <c r="H6" i="1" s="1"/>
  <c r="K2" i="1"/>
  <c r="A15" i="2"/>
  <c r="B12" i="2"/>
  <c r="A10" i="2"/>
  <c r="H3" i="2"/>
  <c r="G34" i="4"/>
  <c r="G33" i="4"/>
  <c r="L7" i="1" l="1"/>
  <c r="D17" i="1" s="1"/>
  <c r="H14" i="1" s="1"/>
  <c r="E17" i="1"/>
  <c r="H15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<sst xmlns="http://schemas.openxmlformats.org/spreadsheetml/2006/main" count="191" uniqueCount="178">
  <si>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</si>
  <si>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</si>
  <si>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</si>
  <si>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</si>
  <si>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</si>
  <si>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</si>
  <si>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</si>
  <si>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</si>
  <si>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</si>
  <si>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</si>
  <si>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</si>
  <si>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</si>
  <si>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</si>
  <si>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</si>
  <si>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</si>
  <si>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</si>
  <si>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</si>
  <si>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</si>
  <si>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</si>
  <si>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</si>
  <si>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</si>
  <si>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</si>
  <si>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</si>
  <si>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</si>
  <si>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</si>
  <si>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</si>
  <si>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</si>
  <si>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</si>
  <si>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</si>
  <si>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</si>
  <si>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</si>
  <si>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</si>
  <si>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</si>
  <si>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</si>
  <si>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</si>
  <si>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</si>
  <si>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</si>
  <si>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</si>
  <si>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</si>
  <si>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</si>
  <si>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</si>
  <si>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</si>
  <si>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</si>
  <si>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</si>
  <si>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</si>
  <si>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</si>
  <si>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</si>
  <si>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</si>
  <si>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</si>
  <si>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</si>
  <si>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</si>
  <si>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</si>
  <si>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</si>
  <si>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</si>
  <si>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</si>
  <si>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</si>
  <si>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</si>
  <si>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</si>
  <si>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</si>
  <si>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</si>
  <si>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</si>
  <si>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</si>
  <si>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</si>
  <si>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</si>
  <si>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</si>
  <si>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</si>
  <si>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</si>
  <si>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</si>
  <si>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</si>
  <si>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</si>
  <si>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</si>
  <si>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</si>
  <si>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</si>
  <si>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</si>
  <si>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</si>
  <si>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</si>
  <si>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</si>
  <si>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</si>
  <si>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</si>
  <si>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</si>
  <si>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</si>
  <si>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</si>
  <si>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</si>
  <si>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</si>
  <si>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</si>
  <si>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</si>
  <si>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</si>
  <si>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</si>
  <si>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</si>
  <si>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</si>
  <si>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</si>
  <si>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</si>
  <si>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</si>
  <si>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</si>
  <si>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</si>
  <si>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</si>
  <si>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</si>
  <si>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</si>
  <si>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</si>
  <si>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</si>
  <si>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</si>
  <si>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</si>
  <si>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</si>
  <si>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</si>
  <si>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</si>
  <si>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</si>
  <si>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</si>
  <si>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</si>
  <si>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</si>
  <si>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</si>
  <si>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</si>
  <si>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</si>
  <si>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</si>
  <si>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</si>
  <si>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</si>
  <si>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</si>
  <si>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</si>
  <si>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НМЦК</t>
  </si>
  <si>
    <r>
      <rPr>
        <b/>
        <sz val="10"/>
        <color indexed="8"/>
        <rFont val="Times New Roman"/>
        <family val="1"/>
        <charset val="204"/>
      </rPr>
      <t xml:space="preserve">Используемый метод определения НМЦК:  </t>
    </r>
    <r>
      <rPr>
        <sz val="10"/>
        <color indexed="8"/>
        <rFont val="Times New Roman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</si>
  <si>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</si>
  <si>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</si>
  <si>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</si>
  <si>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</si>
  <si>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</si>
  <si>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</si>
  <si>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</si>
  <si>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</si>
  <si>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</si>
  <si>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</si>
  <si>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</si>
  <si>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</si>
  <si>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</si>
  <si>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</si>
  <si>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</si>
  <si>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</si>
  <si>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</si>
  <si>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</si>
  <si>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</si>
  <si>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</si>
  <si>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</si>
  <si>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</si>
  <si>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</si>
  <si>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</si>
  <si>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</si>
  <si>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</si>
  <si>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</si>
  <si>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</si>
  <si>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</si>
  <si>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</si>
  <si>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</si>
  <si>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</si>
  <si>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</si>
  <si>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</si>
  <si>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</si>
  <si>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</si>
  <si>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</si>
  <si>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</si>
  <si>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</si>
  <si>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</si>
  <si>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</si>
  <si>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</si>
  <si>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</si>
  <si>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</si>
  <si>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</si>
  <si>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</si>
  <si>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</si>
  <si>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</si>
  <si>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</si>
  <si>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</si>
  <si>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</si>
  <si>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t>шт</t>
  </si>
  <si>
    <t xml:space="preserve">Морозильный ларь                                                                                                                           ОКПД 2: 27.51.11.120         </t>
  </si>
  <si>
    <t>средняя цена за 1 ед., используемая для расчета  цены договора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</si>
  <si>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среднюю цену, предложенную потенциальными участниками закупки.</t>
  </si>
  <si>
    <t>Ответ на запрос ценовой инф-и 
КП №1
вход. 1027 от 17.07.2026</t>
  </si>
  <si>
    <t>Ответ на запрос ценовой инф-и 
КП №2
вход. 1028 от 17.07.2026</t>
  </si>
  <si>
    <t>Ответ на запрос ценовой инф-и 
КП №3
вход. 1029 от 17.07.2026</t>
  </si>
  <si>
    <t>тел. 8 (391) 249-80-70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</si>
</sst>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/>
    <xf numFmtId="2" fontId="1" fillId="0" borderId="0" xfId="0" applyNumberFormat="1" applyFont="1" applyAlignment="1">
      <alignment wrapText="1"/>
    </xf>
    <xf numFmtId="0" fontId="2" fillId="0" borderId="0" xfId="0" applyFont="1" applyBorder="1" applyAlignment="1">
      <alignment wrapText="1"/>
    </xf>
    <xf numFmtId="10" fontId="2" fillId="0" borderId="0" xfId="0" applyNumberFormat="1" applyFont="1" applyBorder="1" applyAlignment="1">
      <alignment horizontal="center" vertical="center" wrapText="1"/>
    </xf>
    <xf numFmtId="0" fontId="4" fillId="0" borderId="0" xfId="0" quotePrefix="1" applyFont="1"/>
    <xf numFmtId="0" fontId="2" fillId="0" borderId="0" xfId="0" applyFont="1" applyBorder="1" applyAlignment="1">
      <alignment wrapText="1"/>
    </xf>
    <xf numFmtId="9" fontId="2" fillId="0" borderId="0" xfId="0" applyNumberFormat="1" applyFont="1" applyAlignment="1">
      <alignment wrapText="1"/>
    </xf>
    <xf numFmtId="9" fontId="2" fillId="0" borderId="0" xfId="0" applyNumberFormat="1" applyFont="1"/>
    <xf numFmtId="164" fontId="6" fillId="0" borderId="0" xfId="0" applyNumberFormat="1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left" wrapText="1"/>
    </xf>
    <xf numFmtId="0" fontId="13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8" fillId="0" borderId="0" xfId="0" applyFont="1" applyAlignment="1">
      <alignment horizontal="left"/>
    </xf>
    <xf numFmtId="0" fontId="6" fillId="0" borderId="0" xfId="0" applyFont="1"/>
    <xf numFmtId="0" fontId="14" fillId="0" borderId="0" xfId="0" applyFont="1"/>
    <xf numFmtId="2" fontId="13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2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9" xfId="0" applyFont="1" applyBorder="1" applyAlignment="1">
      <alignment horizontal="right"/>
    </xf>
    <xf numFmtId="0" fontId="10" fillId="0" borderId="11" xfId="0" applyFont="1" applyBorder="1" applyAlignment="1">
      <alignment horizontal="right" vertical="top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0" xfId="0" applyFont="1"/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/>
    <xf numFmtId="0" fontId="2" fillId="0" borderId="0" xfId="0" applyFont="1" applyAlignment="1">
      <alignment wrapText="1"/>
    </xf>
    <xf numFmtId="49" fontId="8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0" fontId="2" fillId="0" borderId="13" xfId="0" applyFont="1" applyBorder="1" applyAlignment="1">
      <alignment wrapText="1"/>
    </xf>
    <xf numFmtId="10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6" xfId="0" applyFont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2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7" borderId="22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8" fontId="16" fillId="0" borderId="4" xfId="0" applyNumberFormat="1" applyFont="1" applyBorder="1" applyAlignment="1">
      <alignment horizontal="center" vertical="center"/>
    </xf>
    <xf numFmtId="8" fontId="16" fillId="0" borderId="5" xfId="0" applyNumberFormat="1" applyFont="1" applyBorder="1" applyAlignment="1">
      <alignment horizontal="center" vertical="center"/>
    </xf>
    <xf numFmtId="8" fontId="16" fillId="0" borderId="6" xfId="0" applyNumberFormat="1" applyFont="1" applyBorder="1" applyAlignment="1">
      <alignment horizontal="center" vertical="center"/>
    </xf>
    <xf numFmtId="8" fontId="10" fillId="0" borderId="3" xfId="0" applyNumberFormat="1" applyFont="1" applyBorder="1" applyAlignment="1">
      <alignment horizontal="left"/>
    </xf>
    <xf numFmtId="8" fontId="10" fillId="0" borderId="10" xfId="0" applyNumberFormat="1" applyFont="1" applyBorder="1" applyAlignment="1">
      <alignment horizontal="left"/>
    </xf>
    <xf numFmtId="8" fontId="10" fillId="0" borderId="2" xfId="0" applyNumberFormat="1" applyFont="1" applyBorder="1" applyAlignment="1">
      <alignment horizontal="left" vertical="top"/>
    </xf>
    <xf numFmtId="8" fontId="10" fillId="0" borderId="12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wrapText="1" shrinkToFit="1"/>
    </xf>
    <xf numFmtId="0" fontId="10" fillId="0" borderId="5" xfId="0" applyFont="1" applyBorder="1" applyAlignment="1">
      <alignment horizontal="left" wrapText="1" shrinkToFit="1"/>
    </xf>
    <xf numFmtId="0" fontId="10" fillId="0" borderId="6" xfId="0" applyFont="1" applyBorder="1" applyAlignment="1">
      <alignment horizontal="left" wrapText="1" shrinkToFit="1"/>
    </xf>
    <xf numFmtId="0" fontId="10" fillId="0" borderId="1" xfId="0" applyFont="1" applyBorder="1" applyAlignment="1">
      <alignment horizontal="left" wrapText="1" shrinkToFit="1"/>
    </xf>
    <xf numFmtId="0" fontId="10" fillId="0" borderId="1" xfId="0" applyFont="1" applyBorder="1" applyAlignment="1">
      <alignment horizontal="left" shrinkToFit="1"/>
    </xf>
    <xf numFmtId="0" fontId="10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49" fontId="6" fillId="0" borderId="0" xfId="0" applyNumberFormat="1" applyFont="1" applyBorder="1" applyAlignme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4" fontId="19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66676</xdr:colOff>
      <xdr:row>11</xdr:row>
      <xdr:rowOff>95250</xdr:rowOff>
    </xdr:from>
    <xdr:to>
      <xdr:col>4</xdr:col>
      <xdr:colOff>1038226</xdr:colOff>
      <xdr:row>13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7426" y="42672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7" customWidth="1"/>
    <col min="2" max="2" width="3.5703125" style="17" customWidth="1"/>
    <col min="3" max="4" width="9.140625" style="17"/>
    <col min="5" max="5" width="16.28515625" style="17" customWidth="1"/>
    <col min="6" max="9" width="9.140625" style="17"/>
    <col min="10" max="10" width="10.42578125" style="17" customWidth="1"/>
    <col min="11" max="16384" width="9.140625" style="17"/>
  </cols>
  <sheetData>
    <row r="1" spans="2:10" x14ac:dyDescent="0.25">
      <c r="C1" s="17" t="s">
        <v>50</v>
      </c>
      <c r="H1" s="29" t="s">
        <v>51</v>
      </c>
    </row>
    <row r="2" spans="2:10" x14ac:dyDescent="0.25">
      <c r="B2" s="28"/>
      <c r="C2" s="28"/>
      <c r="D2" s="28" t="s">
        <v>15</v>
      </c>
      <c r="E2" s="28"/>
      <c r="G2" s="28"/>
      <c r="H2" s="28"/>
      <c r="I2" s="33" t="s">
        <v>52</v>
      </c>
      <c r="J2" s="28"/>
    </row>
    <row r="5" spans="2:10" x14ac:dyDescent="0.25">
      <c r="I5" s="30" t="s">
        <v>53</v>
      </c>
    </row>
    <row r="6" spans="2:10" x14ac:dyDescent="0.25">
      <c r="I6" s="30" t="s">
        <v>54</v>
      </c>
    </row>
    <row r="7" spans="2:10" x14ac:dyDescent="0.25">
      <c r="I7" s="30" t="s">
        <v>55</v>
      </c>
    </row>
    <row r="8" spans="2:10" x14ac:dyDescent="0.25">
      <c r="I8" s="27" t="s">
        <v>56</v>
      </c>
    </row>
    <row r="11" spans="2:10" ht="16.5" x14ac:dyDescent="0.25">
      <c r="F11" s="31" t="s">
        <v>57</v>
      </c>
    </row>
    <row r="13" spans="2:10" ht="30.75" customHeight="1" x14ac:dyDescent="0.25">
      <c r="B13" s="130" t="s">
        <v>58</v>
      </c>
      <c r="C13" s="130"/>
      <c r="D13" s="130"/>
      <c r="E13" s="130"/>
      <c r="F13" s="130"/>
      <c r="G13" s="130"/>
      <c r="H13" s="130"/>
      <c r="I13" s="130"/>
      <c r="J13" s="130"/>
    </row>
    <row r="14" spans="2:10" ht="33" customHeight="1" x14ac:dyDescent="0.25">
      <c r="B14" s="130" t="s">
        <v>59</v>
      </c>
      <c r="C14" s="130"/>
      <c r="D14" s="130"/>
      <c r="E14" s="130"/>
      <c r="F14" s="130"/>
      <c r="G14" s="130"/>
      <c r="H14" s="130"/>
      <c r="I14" s="130"/>
      <c r="J14" s="130"/>
    </row>
    <row r="16" spans="2:10" ht="44.25" customHeight="1" x14ac:dyDescent="0.25">
      <c r="B16" s="32" t="s">
        <v>60</v>
      </c>
      <c r="C16" s="131" t="s">
        <v>61</v>
      </c>
      <c r="D16" s="131"/>
      <c r="E16" s="131"/>
      <c r="F16" s="132" t="s">
        <v>62</v>
      </c>
      <c r="G16" s="131"/>
      <c r="H16" s="131"/>
      <c r="I16" s="131"/>
      <c r="J16" s="131"/>
    </row>
    <row r="17" spans="2:10" x14ac:dyDescent="0.25">
      <c r="B17" s="36" t="s">
        <v>63</v>
      </c>
      <c r="C17" s="112" t="s">
        <v>81</v>
      </c>
      <c r="D17" s="112"/>
      <c r="E17" s="112"/>
      <c r="F17" s="113" t="s">
        <v>82</v>
      </c>
      <c r="G17" s="114"/>
      <c r="H17" s="114"/>
      <c r="I17" s="114"/>
      <c r="J17" s="115"/>
    </row>
    <row r="18" spans="2:10" ht="45.75" customHeight="1" x14ac:dyDescent="0.25">
      <c r="B18" s="36" t="s">
        <v>64</v>
      </c>
      <c r="C18" s="125" t="s">
        <v>83</v>
      </c>
      <c r="D18" s="126"/>
      <c r="E18" s="127"/>
      <c r="F18" s="112"/>
      <c r="G18" s="112"/>
      <c r="H18" s="112"/>
      <c r="I18" s="112"/>
      <c r="J18" s="112"/>
    </row>
    <row r="19" spans="2:10" ht="33" customHeight="1" x14ac:dyDescent="0.25">
      <c r="B19" s="36" t="s">
        <v>65</v>
      </c>
      <c r="C19" s="128" t="s">
        <v>115</v>
      </c>
      <c r="D19" s="129"/>
      <c r="E19" s="129"/>
      <c r="F19" s="112"/>
      <c r="G19" s="112"/>
      <c r="H19" s="112"/>
      <c r="I19" s="112"/>
      <c r="J19" s="112"/>
    </row>
    <row r="20" spans="2:10" ht="45.75" customHeight="1" x14ac:dyDescent="0.25">
      <c r="B20" s="36" t="s">
        <v>66</v>
      </c>
      <c r="C20" s="128" t="s">
        <v>112</v>
      </c>
      <c r="D20" s="129"/>
      <c r="E20" s="129"/>
      <c r="F20" s="112"/>
      <c r="G20" s="112"/>
      <c r="H20" s="112"/>
      <c r="I20" s="112"/>
      <c r="J20" s="112"/>
    </row>
    <row r="21" spans="2:10" ht="92.25" customHeight="1" x14ac:dyDescent="0.25">
      <c r="B21" s="36" t="s">
        <v>67</v>
      </c>
      <c r="C21" s="125" t="s">
        <v>84</v>
      </c>
      <c r="D21" s="126"/>
      <c r="E21" s="127"/>
      <c r="F21" s="112"/>
      <c r="G21" s="112"/>
      <c r="H21" s="112"/>
      <c r="I21" s="112"/>
      <c r="J21" s="112"/>
    </row>
    <row r="22" spans="2:10" ht="30" customHeight="1" x14ac:dyDescent="0.25">
      <c r="B22" s="36" t="s">
        <v>70</v>
      </c>
      <c r="C22" s="109" t="s">
        <v>85</v>
      </c>
      <c r="D22" s="110"/>
      <c r="E22" s="111"/>
      <c r="F22" s="113" t="s">
        <v>88</v>
      </c>
      <c r="G22" s="114"/>
      <c r="H22" s="114"/>
      <c r="I22" s="114"/>
      <c r="J22" s="115"/>
    </row>
    <row r="23" spans="2:10" ht="78" customHeight="1" x14ac:dyDescent="0.25">
      <c r="B23" s="36" t="s">
        <v>71</v>
      </c>
      <c r="C23" s="121" t="s">
        <v>86</v>
      </c>
      <c r="D23" s="122"/>
      <c r="E23" s="123"/>
      <c r="F23" s="116" t="s">
        <v>87</v>
      </c>
      <c r="G23" s="112"/>
      <c r="H23" s="112"/>
      <c r="I23" s="112"/>
      <c r="J23" s="112"/>
    </row>
    <row r="24" spans="2:10" ht="77.25" customHeight="1" x14ac:dyDescent="0.25">
      <c r="B24" s="36" t="s">
        <v>68</v>
      </c>
      <c r="C24" s="116" t="s">
        <v>89</v>
      </c>
      <c r="D24" s="112"/>
      <c r="E24" s="112"/>
      <c r="F24" s="121" t="s">
        <v>90</v>
      </c>
      <c r="G24" s="122"/>
      <c r="H24" s="122"/>
      <c r="I24" s="122"/>
      <c r="J24" s="123"/>
    </row>
    <row r="25" spans="2:10" x14ac:dyDescent="0.25">
      <c r="B25" s="36" t="s">
        <v>69</v>
      </c>
      <c r="C25" s="112" t="s">
        <v>91</v>
      </c>
      <c r="D25" s="112"/>
      <c r="E25" s="112"/>
      <c r="F25" s="117" t="s">
        <v>92</v>
      </c>
      <c r="G25" s="117"/>
      <c r="H25" s="117"/>
      <c r="I25" s="117"/>
      <c r="J25" s="117"/>
    </row>
    <row r="26" spans="2:10" ht="29.25" customHeight="1" x14ac:dyDescent="0.25">
      <c r="B26" s="36" t="s">
        <v>72</v>
      </c>
      <c r="C26" s="109" t="s">
        <v>95</v>
      </c>
      <c r="D26" s="110"/>
      <c r="E26" s="111"/>
      <c r="F26" s="113" t="s">
        <v>96</v>
      </c>
      <c r="G26" s="114"/>
      <c r="H26" s="114"/>
      <c r="I26" s="114"/>
      <c r="J26" s="115"/>
    </row>
    <row r="27" spans="2:10" ht="30" customHeight="1" x14ac:dyDescent="0.25">
      <c r="B27" s="36" t="s">
        <v>73</v>
      </c>
      <c r="C27" s="109" t="s">
        <v>97</v>
      </c>
      <c r="D27" s="110"/>
      <c r="E27" s="111"/>
      <c r="F27" s="112"/>
      <c r="G27" s="112"/>
      <c r="H27" s="112"/>
      <c r="I27" s="112"/>
      <c r="J27" s="112"/>
    </row>
    <row r="28" spans="2:10" ht="63" customHeight="1" x14ac:dyDescent="0.25">
      <c r="B28" s="36" t="s">
        <v>74</v>
      </c>
      <c r="C28" s="109" t="s">
        <v>98</v>
      </c>
      <c r="D28" s="110"/>
      <c r="E28" s="111"/>
      <c r="F28" s="112"/>
      <c r="G28" s="112"/>
      <c r="H28" s="112"/>
      <c r="I28" s="112"/>
      <c r="J28" s="112"/>
    </row>
    <row r="29" spans="2:10" ht="32.25" customHeight="1" x14ac:dyDescent="0.25">
      <c r="B29" s="36" t="s">
        <v>75</v>
      </c>
      <c r="C29" s="109" t="s">
        <v>99</v>
      </c>
      <c r="D29" s="110"/>
      <c r="E29" s="111"/>
      <c r="F29" s="112"/>
      <c r="G29" s="112"/>
      <c r="H29" s="112"/>
      <c r="I29" s="112"/>
      <c r="J29" s="112"/>
    </row>
    <row r="30" spans="2:10" ht="30.75" customHeight="1" x14ac:dyDescent="0.25">
      <c r="B30" s="36" t="s">
        <v>76</v>
      </c>
      <c r="C30" s="116" t="s">
        <v>100</v>
      </c>
      <c r="D30" s="116"/>
      <c r="E30" s="116"/>
      <c r="F30" s="117" t="s">
        <v>101</v>
      </c>
      <c r="G30" s="117"/>
      <c r="H30" s="117"/>
      <c r="I30" s="117"/>
      <c r="J30" s="117"/>
    </row>
    <row r="31" spans="2:10" ht="18" customHeight="1" x14ac:dyDescent="0.25">
      <c r="B31" s="36" t="s">
        <v>77</v>
      </c>
      <c r="C31" s="116" t="s">
        <v>93</v>
      </c>
      <c r="D31" s="116"/>
      <c r="E31" s="116"/>
      <c r="F31" s="124" t="s">
        <v>94</v>
      </c>
      <c r="G31" s="124"/>
      <c r="H31" s="124"/>
      <c r="I31" s="124"/>
      <c r="J31" s="124"/>
    </row>
    <row r="32" spans="2:10" ht="30.75" customHeight="1" x14ac:dyDescent="0.25">
      <c r="B32" s="37" t="s">
        <v>78</v>
      </c>
      <c r="C32" s="109" t="s">
        <v>102</v>
      </c>
      <c r="D32" s="110"/>
      <c r="E32" s="111"/>
      <c r="F32" s="102">
        <v>23536.240000000002</v>
      </c>
      <c r="G32" s="103"/>
      <c r="H32" s="103"/>
      <c r="I32" s="103"/>
      <c r="J32" s="104"/>
    </row>
    <row r="33" spans="2:10" ht="18" customHeight="1" x14ac:dyDescent="0.25">
      <c r="B33" s="96" t="s">
        <v>79</v>
      </c>
      <c r="C33" s="98" t="s">
        <v>104</v>
      </c>
      <c r="D33" s="99"/>
      <c r="E33" s="99"/>
      <c r="F33" s="34" t="s">
        <v>103</v>
      </c>
      <c r="G33" s="105">
        <f>F32*0.05</f>
        <v>1176.8120000000001</v>
      </c>
      <c r="H33" s="105"/>
      <c r="I33" s="105"/>
      <c r="J33" s="106"/>
    </row>
    <row r="34" spans="2:10" ht="43.5" customHeight="1" x14ac:dyDescent="0.25">
      <c r="B34" s="97"/>
      <c r="C34" s="100"/>
      <c r="D34" s="101"/>
      <c r="E34" s="101"/>
      <c r="F34" s="35" t="s">
        <v>105</v>
      </c>
      <c r="G34" s="107">
        <f>F32*0.01</f>
        <v>235.36240000000001</v>
      </c>
      <c r="H34" s="107"/>
      <c r="I34" s="107"/>
      <c r="J34" s="108"/>
    </row>
    <row r="35" spans="2:10" ht="76.5" customHeight="1" x14ac:dyDescent="0.25">
      <c r="B35" s="36" t="s">
        <v>80</v>
      </c>
      <c r="C35" s="109" t="s">
        <v>106</v>
      </c>
      <c r="D35" s="110"/>
      <c r="E35" s="111"/>
      <c r="F35" s="118" t="s">
        <v>111</v>
      </c>
      <c r="G35" s="119"/>
      <c r="H35" s="119"/>
      <c r="I35" s="119"/>
      <c r="J35" s="120"/>
    </row>
    <row r="36" spans="2:10" ht="63" customHeight="1" x14ac:dyDescent="0.25">
      <c r="B36" s="36" t="s">
        <v>113</v>
      </c>
      <c r="C36" s="109" t="s">
        <v>114</v>
      </c>
      <c r="D36" s="110"/>
      <c r="E36" s="111"/>
      <c r="F36" s="112"/>
      <c r="G36" s="112"/>
      <c r="H36" s="112"/>
      <c r="I36" s="112"/>
      <c r="J36" s="112"/>
    </row>
    <row r="39" spans="2:10" x14ac:dyDescent="0.25">
      <c r="B39" s="17" t="s">
        <v>108</v>
      </c>
      <c r="I39" s="17" t="s">
        <v>107</v>
      </c>
    </row>
    <row r="42" spans="2:10" x14ac:dyDescent="0.25">
      <c r="B42" s="17" t="s">
        <v>109</v>
      </c>
      <c r="I42" s="38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4" bestFit="1" customWidth="1"/>
    <col min="2" max="16384" width="9.140625" style="14"/>
  </cols>
  <sheetData>
    <row r="1" spans="1:9" ht="15.75" x14ac:dyDescent="0.25">
      <c r="E1" s="16" t="s">
        <v>9</v>
      </c>
    </row>
    <row r="2" spans="1:9" ht="15.75" x14ac:dyDescent="0.25">
      <c r="E2" s="17"/>
    </row>
    <row r="3" spans="1:9" x14ac:dyDescent="0.25">
      <c r="H3" s="134">
        <f ca="1">TODAY()</f>
        <v>46223</v>
      </c>
      <c r="I3" s="134"/>
    </row>
    <row r="4" spans="1:9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x14ac:dyDescent="0.25">
      <c r="A5" s="25" t="s">
        <v>11</v>
      </c>
      <c r="B5" s="24"/>
      <c r="C5" s="135" t="s">
        <v>116</v>
      </c>
      <c r="D5" s="135"/>
      <c r="E5" s="135"/>
      <c r="F5" s="135"/>
      <c r="G5" s="135"/>
      <c r="H5" s="135"/>
      <c r="I5" s="24"/>
    </row>
    <row r="6" spans="1:9" x14ac:dyDescent="0.25">
      <c r="A6" s="25" t="s">
        <v>10</v>
      </c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133" t="s">
        <v>47</v>
      </c>
      <c r="B7" s="133"/>
      <c r="C7" s="133"/>
      <c r="D7" s="133"/>
      <c r="E7" s="133"/>
      <c r="F7" s="133"/>
      <c r="G7" s="133"/>
      <c r="H7" s="133"/>
      <c r="I7" s="133"/>
    </row>
    <row r="8" spans="1:9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9" x14ac:dyDescent="0.25">
      <c r="A9" s="15" t="s">
        <v>12</v>
      </c>
    </row>
    <row r="10" spans="1:9" ht="40.5" customHeight="1" x14ac:dyDescent="0.25">
      <c r="A10" s="136" t="str">
        <f>INDEX(Лист3!C:C,MATCH(A7,Лист3!B:B,0))</f>
        <v>Продукты питания</v>
      </c>
      <c r="B10" s="136"/>
      <c r="C10" s="136"/>
      <c r="D10" s="136"/>
      <c r="E10" s="136"/>
      <c r="F10" s="136"/>
      <c r="G10" s="136"/>
      <c r="H10" s="136"/>
      <c r="I10" s="136"/>
    </row>
    <row r="11" spans="1:9" x14ac:dyDescent="0.25">
      <c r="A11" s="23" t="s">
        <v>25</v>
      </c>
      <c r="B11" s="18"/>
      <c r="E11" s="18"/>
      <c r="F11" s="18"/>
      <c r="G11" s="18"/>
      <c r="H11" s="18"/>
      <c r="I11" s="18"/>
    </row>
    <row r="12" spans="1:9" ht="31.5" customHeight="1" x14ac:dyDescent="0.25">
      <c r="A12" s="26">
        <v>158652.5</v>
      </c>
      <c r="B12" s="136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36"/>
      <c r="D12" s="136"/>
      <c r="E12" s="136"/>
      <c r="F12" s="136"/>
      <c r="G12" s="136"/>
      <c r="H12" s="136"/>
      <c r="I12" s="136"/>
    </row>
    <row r="13" spans="1:9" x14ac:dyDescent="0.25">
      <c r="A13" s="19"/>
    </row>
    <row r="14" spans="1:9" x14ac:dyDescent="0.25">
      <c r="A14" s="15" t="s">
        <v>13</v>
      </c>
    </row>
    <row r="15" spans="1:9" ht="189.75" customHeight="1" x14ac:dyDescent="0.25">
      <c r="A15" s="136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36"/>
      <c r="C15" s="136"/>
      <c r="D15" s="136"/>
      <c r="E15" s="136"/>
      <c r="F15" s="136"/>
      <c r="G15" s="136"/>
      <c r="H15" s="136"/>
      <c r="I15" s="136"/>
    </row>
    <row r="18" spans="1:8" x14ac:dyDescent="0.25">
      <c r="A18" s="14" t="s">
        <v>14</v>
      </c>
      <c r="H18" s="14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L7" sqref="A7:L7"/>
    </sheetView>
  </sheetViews>
  <sheetFormatPr defaultColWidth="9.140625" defaultRowHeight="15" x14ac:dyDescent="0.25"/>
  <cols>
    <col min="1" max="1" width="5.140625" style="1" customWidth="1"/>
    <col min="2" max="2" width="45.42578125" style="1" bestFit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D1" s="139" t="s">
        <v>18</v>
      </c>
      <c r="E1" s="140"/>
      <c r="F1" s="140"/>
      <c r="G1" s="140"/>
      <c r="H1" s="140"/>
      <c r="I1" s="140"/>
      <c r="J1" s="138"/>
      <c r="K1" s="138"/>
      <c r="L1" s="138"/>
    </row>
    <row r="2" spans="1:19" x14ac:dyDescent="0.25">
      <c r="D2" s="3"/>
      <c r="E2" s="3"/>
      <c r="F2" s="3"/>
      <c r="G2" s="3"/>
      <c r="H2" s="3"/>
      <c r="I2" s="3"/>
      <c r="J2" s="3"/>
      <c r="K2" s="143">
        <f ca="1">TODAY()</f>
        <v>46223</v>
      </c>
      <c r="L2" s="143"/>
      <c r="M2" s="3"/>
      <c r="N2" s="3"/>
      <c r="O2" s="3"/>
      <c r="P2" s="3"/>
      <c r="Q2" s="3"/>
      <c r="R2" s="3"/>
      <c r="S2" s="3"/>
    </row>
    <row r="3" spans="1:19" ht="66" customHeight="1" x14ac:dyDescent="0.25">
      <c r="A3" s="141" t="s">
        <v>118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3"/>
      <c r="N3" s="3"/>
      <c r="O3" s="3"/>
      <c r="P3" s="3"/>
      <c r="Q3" s="3"/>
      <c r="R3" s="3"/>
      <c r="S3" s="3"/>
    </row>
    <row r="4" spans="1:19" x14ac:dyDescent="0.25">
      <c r="F4" s="7"/>
      <c r="G4" s="7"/>
      <c r="H4" s="7"/>
      <c r="L4" s="1" t="s">
        <v>16</v>
      </c>
    </row>
    <row r="5" spans="1:19" ht="105" customHeight="1" x14ac:dyDescent="0.25">
      <c r="A5" s="49" t="s">
        <v>4</v>
      </c>
      <c r="B5" s="49" t="s">
        <v>1</v>
      </c>
      <c r="C5" s="50" t="s">
        <v>174</v>
      </c>
      <c r="D5" s="50" t="s">
        <v>175</v>
      </c>
      <c r="E5" s="50" t="s">
        <v>176</v>
      </c>
      <c r="F5" s="51" t="s">
        <v>0</v>
      </c>
      <c r="G5" s="51" t="s">
        <v>2</v>
      </c>
      <c r="H5" s="51" t="s">
        <v>5</v>
      </c>
      <c r="I5" s="51" t="s">
        <v>7</v>
      </c>
      <c r="J5" s="51" t="s">
        <v>8</v>
      </c>
      <c r="K5" s="51" t="s">
        <v>172</v>
      </c>
      <c r="L5" s="51" t="s">
        <v>6</v>
      </c>
    </row>
    <row r="6" spans="1:19" s="52" customFormat="1" ht="30.75" thickBot="1" x14ac:dyDescent="0.3">
      <c r="A6" s="145">
        <v>1</v>
      </c>
      <c r="B6" s="146" t="s">
        <v>171</v>
      </c>
      <c r="C6" s="147">
        <v>52000</v>
      </c>
      <c r="D6" s="147">
        <v>65000</v>
      </c>
      <c r="E6" s="147">
        <v>60799</v>
      </c>
      <c r="F6" s="148">
        <f t="shared" ref="F6" si="0">AVERAGE(C6:E6)</f>
        <v>59266.333333333336</v>
      </c>
      <c r="G6" s="148">
        <f t="shared" ref="G6" si="1">STDEVA(C6:E6)</f>
        <v>6634.1390046737288</v>
      </c>
      <c r="H6" s="149">
        <f t="shared" ref="H6" si="2">IF(F6&gt;0,STDEVA(C6:E6)/(SUM(C6:E6)/COUNTIF(C6:E6,"&gt;0")),0)</f>
        <v>0.11193773313697594</v>
      </c>
      <c r="I6" s="145" t="s">
        <v>170</v>
      </c>
      <c r="J6" s="150">
        <v>1</v>
      </c>
      <c r="K6" s="147">
        <v>52000</v>
      </c>
      <c r="L6" s="150">
        <f>J6*K6</f>
        <v>52000</v>
      </c>
    </row>
    <row r="7" spans="1:19" ht="15.75" thickBot="1" x14ac:dyDescent="0.3">
      <c r="A7" s="53"/>
      <c r="B7" s="45"/>
      <c r="C7" s="45"/>
      <c r="D7" s="45"/>
      <c r="E7" s="45"/>
      <c r="F7" s="45"/>
      <c r="G7" s="45"/>
      <c r="H7" s="46"/>
      <c r="I7" s="45"/>
      <c r="J7" s="45"/>
      <c r="K7" s="47" t="s">
        <v>3</v>
      </c>
      <c r="L7" s="48">
        <f>SUM(L6:L6)</f>
        <v>52000</v>
      </c>
    </row>
    <row r="8" spans="1:19" ht="15.75" x14ac:dyDescent="0.25">
      <c r="H8" s="4"/>
      <c r="K8" s="2"/>
      <c r="L8" s="6"/>
    </row>
    <row r="9" spans="1:19" ht="15.75" x14ac:dyDescent="0.25">
      <c r="H9" s="4"/>
      <c r="K9" s="2"/>
      <c r="L9" s="6"/>
    </row>
    <row r="10" spans="1:19" ht="15.75" x14ac:dyDescent="0.25">
      <c r="H10" s="4"/>
      <c r="K10" s="2"/>
      <c r="L10" s="6"/>
    </row>
    <row r="11" spans="1:19" ht="15.75" x14ac:dyDescent="0.25">
      <c r="H11" s="4"/>
      <c r="K11" s="2"/>
      <c r="L11" s="6"/>
    </row>
    <row r="12" spans="1:19" ht="15.75" x14ac:dyDescent="0.25">
      <c r="H12" s="4"/>
      <c r="K12" s="2"/>
      <c r="L12" s="6"/>
    </row>
    <row r="13" spans="1:19" ht="15.75" x14ac:dyDescent="0.25">
      <c r="H13" s="4"/>
      <c r="K13" s="2"/>
      <c r="L13" s="6"/>
    </row>
    <row r="14" spans="1:19" ht="15.75" x14ac:dyDescent="0.25">
      <c r="G14" s="11">
        <v>0.01</v>
      </c>
      <c r="H14" s="13">
        <f>D17*0.01</f>
        <v>520</v>
      </c>
      <c r="K14" s="2"/>
      <c r="L14" s="6"/>
    </row>
    <row r="15" spans="1:19" ht="15" customHeight="1" x14ac:dyDescent="0.25">
      <c r="G15" s="12">
        <v>0.05</v>
      </c>
      <c r="H15" s="13">
        <f>D17*0.05</f>
        <v>2600</v>
      </c>
      <c r="K15" s="2"/>
      <c r="L15" s="6"/>
    </row>
    <row r="16" spans="1:19" ht="15.75" hidden="1" x14ac:dyDescent="0.25">
      <c r="B16" s="142"/>
      <c r="C16" s="144"/>
      <c r="H16" s="4"/>
      <c r="K16" s="2"/>
      <c r="L16" s="6"/>
    </row>
    <row r="17" spans="1:12" ht="15.75" customHeight="1" x14ac:dyDescent="0.25">
      <c r="A17" s="10"/>
      <c r="B17" s="43" t="s">
        <v>117</v>
      </c>
      <c r="C17" s="44"/>
      <c r="D17" s="39">
        <f>(L7)</f>
        <v>52000</v>
      </c>
      <c r="E17" s="9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52 000 (Пятьдесят две тысячи) рублей ,00 коп.</v>
      </c>
      <c r="H17" s="4"/>
      <c r="K17" s="2"/>
      <c r="L17" s="6"/>
    </row>
    <row r="18" spans="1:12" ht="20.25" customHeight="1" x14ac:dyDescent="0.25">
      <c r="B18" s="41"/>
      <c r="C18" s="41"/>
      <c r="D18" s="40"/>
      <c r="E18" s="9"/>
      <c r="F18" s="10"/>
      <c r="G18" s="10"/>
      <c r="H18" s="10"/>
      <c r="I18" s="10"/>
      <c r="J18" s="10"/>
      <c r="K18" s="10"/>
    </row>
    <row r="19" spans="1:12" s="42" customFormat="1" ht="35.25" customHeight="1" x14ac:dyDescent="0.25">
      <c r="A19" s="137" t="s">
        <v>173</v>
      </c>
      <c r="B19" s="137"/>
      <c r="C19" s="137"/>
      <c r="D19" s="137"/>
      <c r="E19" s="137"/>
      <c r="F19" s="137"/>
      <c r="G19" s="137"/>
      <c r="H19" s="137"/>
      <c r="I19" s="10"/>
      <c r="J19" s="10"/>
      <c r="K19" s="10"/>
    </row>
    <row r="20" spans="1:12" ht="15.75" x14ac:dyDescent="0.25">
      <c r="B20" s="5" t="s">
        <v>177</v>
      </c>
      <c r="E20" s="9"/>
      <c r="F20" s="7"/>
      <c r="G20" s="8"/>
      <c r="H20" s="7"/>
      <c r="I20" s="7"/>
      <c r="J20" s="7"/>
      <c r="K20" s="7"/>
    </row>
    <row r="21" spans="1:12" s="14" customFormat="1" x14ac:dyDescent="0.25">
      <c r="B21" s="14" t="s">
        <v>169</v>
      </c>
      <c r="H21" s="14" t="s">
        <v>119</v>
      </c>
    </row>
    <row r="22" spans="1:12" s="14" customFormat="1" x14ac:dyDescent="0.25"/>
    <row r="23" spans="1:12" x14ac:dyDescent="0.25">
      <c r="H23" s="4"/>
    </row>
    <row r="24" spans="1:12" x14ac:dyDescent="0.25">
      <c r="H24" s="4"/>
    </row>
    <row r="25" spans="1:12" x14ac:dyDescent="0.25">
      <c r="H25" s="4"/>
    </row>
    <row r="26" spans="1:12" x14ac:dyDescent="0.25">
      <c r="H26" s="4"/>
    </row>
    <row r="27" spans="1:12" x14ac:dyDescent="0.25">
      <c r="H27" s="4"/>
    </row>
    <row r="28" spans="1:12" x14ac:dyDescent="0.25">
      <c r="H28" s="4"/>
    </row>
    <row r="29" spans="1:12" x14ac:dyDescent="0.25">
      <c r="H29" s="4"/>
    </row>
    <row r="30" spans="1:12" x14ac:dyDescent="0.25">
      <c r="H30" s="4"/>
    </row>
    <row r="31" spans="1:12" x14ac:dyDescent="0.25">
      <c r="H31" s="4"/>
    </row>
    <row r="32" spans="1:12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1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20" customWidth="1"/>
    <col min="3" max="3" width="53.140625" style="20" customWidth="1"/>
    <col min="4" max="4" width="76.5703125" style="22" customWidth="1"/>
  </cols>
  <sheetData>
    <row r="4" spans="2:4" ht="195" x14ac:dyDescent="0.25">
      <c r="B4" s="20" t="s">
        <v>26</v>
      </c>
      <c r="C4" s="20" t="s">
        <v>34</v>
      </c>
      <c r="D4" s="21" t="s">
        <v>17</v>
      </c>
    </row>
    <row r="5" spans="2:4" ht="150" x14ac:dyDescent="0.25">
      <c r="B5" s="20" t="s">
        <v>42</v>
      </c>
      <c r="C5" s="20" t="s">
        <v>34</v>
      </c>
      <c r="D5" s="21" t="s">
        <v>41</v>
      </c>
    </row>
    <row r="6" spans="2:4" ht="195" x14ac:dyDescent="0.25">
      <c r="B6" s="20" t="s">
        <v>19</v>
      </c>
      <c r="C6" s="20" t="s">
        <v>23</v>
      </c>
      <c r="D6" s="21" t="s">
        <v>20</v>
      </c>
    </row>
    <row r="7" spans="2:4" ht="150" x14ac:dyDescent="0.25">
      <c r="B7" s="20" t="s">
        <v>21</v>
      </c>
      <c r="C7" s="20" t="s">
        <v>27</v>
      </c>
      <c r="D7" s="21" t="s">
        <v>24</v>
      </c>
    </row>
    <row r="8" spans="2:4" ht="150" x14ac:dyDescent="0.25">
      <c r="B8" s="20" t="s">
        <v>22</v>
      </c>
      <c r="C8" s="20" t="s">
        <v>36</v>
      </c>
      <c r="D8" s="21" t="s">
        <v>24</v>
      </c>
    </row>
    <row r="9" spans="2:4" ht="210" x14ac:dyDescent="0.25">
      <c r="B9" s="20" t="s">
        <v>28</v>
      </c>
      <c r="C9" s="20" t="s">
        <v>30</v>
      </c>
      <c r="D9" s="21" t="s">
        <v>29</v>
      </c>
    </row>
    <row r="10" spans="2:4" ht="210" x14ac:dyDescent="0.25">
      <c r="B10" s="20" t="s">
        <v>31</v>
      </c>
      <c r="C10" s="20" t="s">
        <v>32</v>
      </c>
      <c r="D10" s="21" t="s">
        <v>29</v>
      </c>
    </row>
    <row r="11" spans="2:4" ht="150" x14ac:dyDescent="0.25">
      <c r="B11" s="20" t="s">
        <v>26</v>
      </c>
      <c r="C11" s="20" t="s">
        <v>35</v>
      </c>
      <c r="D11" s="21" t="s">
        <v>24</v>
      </c>
    </row>
    <row r="12" spans="2:4" ht="150" x14ac:dyDescent="0.25">
      <c r="B12" s="20" t="s">
        <v>33</v>
      </c>
      <c r="C12" s="20" t="s">
        <v>37</v>
      </c>
      <c r="D12" s="21" t="s">
        <v>38</v>
      </c>
    </row>
    <row r="13" spans="2:4" ht="210" x14ac:dyDescent="0.25">
      <c r="B13" s="20" t="s">
        <v>47</v>
      </c>
      <c r="C13" s="20" t="s">
        <v>37</v>
      </c>
      <c r="D13" s="21" t="s">
        <v>29</v>
      </c>
    </row>
    <row r="14" spans="2:4" ht="210" x14ac:dyDescent="0.25">
      <c r="B14" s="20" t="s">
        <v>39</v>
      </c>
      <c r="C14" s="20" t="s">
        <v>40</v>
      </c>
      <c r="D14" s="21" t="s">
        <v>29</v>
      </c>
    </row>
    <row r="15" spans="2:4" ht="210" x14ac:dyDescent="0.25">
      <c r="B15" s="20" t="s">
        <v>43</v>
      </c>
      <c r="C15" s="20" t="s">
        <v>44</v>
      </c>
      <c r="D15" s="21" t="s">
        <v>29</v>
      </c>
    </row>
    <row r="16" spans="2:4" ht="210" x14ac:dyDescent="0.25">
      <c r="B16" s="20" t="s">
        <v>45</v>
      </c>
      <c r="C16" s="20" t="s">
        <v>46</v>
      </c>
      <c r="D16" s="21" t="s">
        <v>29</v>
      </c>
    </row>
    <row r="17" spans="2:4" ht="210" x14ac:dyDescent="0.25">
      <c r="B17" s="20" t="s">
        <v>48</v>
      </c>
      <c r="C17" s="20" t="s">
        <v>49</v>
      </c>
      <c r="D17" s="21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95" customWidth="1"/>
    <col min="2" max="2" width="6.42578125" style="72" bestFit="1" customWidth="1"/>
    <col min="3" max="3" width="8" style="72" bestFit="1" customWidth="1"/>
    <col min="4" max="4" width="12.42578125" style="72" bestFit="1" customWidth="1"/>
    <col min="5" max="5" width="8" style="72" bestFit="1" customWidth="1"/>
    <col min="6" max="6" width="10.5703125" style="72" bestFit="1" customWidth="1"/>
    <col min="7" max="7" width="8" style="72" bestFit="1" customWidth="1"/>
    <col min="8" max="8" width="6" bestFit="1" customWidth="1"/>
    <col min="9" max="9" width="8" bestFit="1" customWidth="1"/>
  </cols>
  <sheetData>
    <row r="1" spans="1:8" ht="30" x14ac:dyDescent="0.25">
      <c r="A1" s="83" t="s">
        <v>126</v>
      </c>
      <c r="B1" s="84" t="s">
        <v>127</v>
      </c>
      <c r="C1" s="84" t="s">
        <v>164</v>
      </c>
      <c r="D1" s="84" t="s">
        <v>167</v>
      </c>
      <c r="E1" s="84" t="s">
        <v>166</v>
      </c>
      <c r="F1" s="84" t="s">
        <v>128</v>
      </c>
      <c r="G1" s="85" t="s">
        <v>129</v>
      </c>
      <c r="H1" s="55"/>
    </row>
    <row r="2" spans="1:8" x14ac:dyDescent="0.25">
      <c r="A2" s="86" t="s">
        <v>168</v>
      </c>
      <c r="B2" s="57">
        <v>700</v>
      </c>
      <c r="C2" s="57">
        <v>970</v>
      </c>
      <c r="D2" s="57">
        <v>170</v>
      </c>
      <c r="E2" s="57"/>
      <c r="F2" s="56">
        <v>300</v>
      </c>
      <c r="G2" s="60">
        <f>B2*F2</f>
        <v>210000</v>
      </c>
      <c r="H2" s="55"/>
    </row>
    <row r="3" spans="1:8" x14ac:dyDescent="0.25">
      <c r="A3" s="87" t="s">
        <v>120</v>
      </c>
      <c r="B3" s="58">
        <v>90</v>
      </c>
      <c r="C3" s="58"/>
      <c r="D3" s="58">
        <v>286</v>
      </c>
      <c r="E3" s="58"/>
      <c r="F3" s="54">
        <v>250</v>
      </c>
      <c r="G3" s="61">
        <f t="shared" ref="G3:G40" si="0">B3*F3</f>
        <v>22500</v>
      </c>
      <c r="H3" s="55"/>
    </row>
    <row r="4" spans="1:8" x14ac:dyDescent="0.25">
      <c r="A4" s="87" t="s">
        <v>121</v>
      </c>
      <c r="B4" s="58">
        <v>93</v>
      </c>
      <c r="C4" s="58">
        <v>8500</v>
      </c>
      <c r="D4" s="58">
        <v>500</v>
      </c>
      <c r="E4" s="58"/>
      <c r="F4" s="54">
        <v>4500</v>
      </c>
      <c r="G4" s="61">
        <f t="shared" si="0"/>
        <v>418500</v>
      </c>
      <c r="H4" s="55"/>
    </row>
    <row r="5" spans="1:8" x14ac:dyDescent="0.25">
      <c r="A5" s="87" t="s">
        <v>125</v>
      </c>
      <c r="B5" s="58">
        <v>110</v>
      </c>
      <c r="C5" s="58"/>
      <c r="D5" s="58">
        <v>236</v>
      </c>
      <c r="E5" s="58"/>
      <c r="F5" s="54">
        <v>150</v>
      </c>
      <c r="G5" s="61">
        <f t="shared" si="0"/>
        <v>16500</v>
      </c>
      <c r="H5" s="55"/>
    </row>
    <row r="6" spans="1:8" x14ac:dyDescent="0.25">
      <c r="A6" s="87" t="s">
        <v>122</v>
      </c>
      <c r="B6" s="58">
        <v>280</v>
      </c>
      <c r="C6" s="58">
        <v>648</v>
      </c>
      <c r="D6" s="58">
        <v>274</v>
      </c>
      <c r="E6" s="58"/>
      <c r="F6" s="54">
        <v>300</v>
      </c>
      <c r="G6" s="61">
        <f t="shared" si="0"/>
        <v>84000</v>
      </c>
      <c r="H6" s="55"/>
    </row>
    <row r="7" spans="1:8" x14ac:dyDescent="0.25">
      <c r="A7" s="87" t="s">
        <v>123</v>
      </c>
      <c r="B7" s="58">
        <v>370</v>
      </c>
      <c r="C7" s="58">
        <v>648</v>
      </c>
      <c r="D7" s="58">
        <v>284</v>
      </c>
      <c r="E7" s="58"/>
      <c r="F7" s="54">
        <v>50</v>
      </c>
      <c r="G7" s="61">
        <f t="shared" si="0"/>
        <v>18500</v>
      </c>
      <c r="H7" s="55"/>
    </row>
    <row r="8" spans="1:8" x14ac:dyDescent="0.25">
      <c r="A8" s="87" t="s">
        <v>124</v>
      </c>
      <c r="B8" s="58">
        <v>870</v>
      </c>
      <c r="C8" s="58">
        <v>324</v>
      </c>
      <c r="D8" s="58">
        <v>100</v>
      </c>
      <c r="E8" s="58"/>
      <c r="F8" s="54">
        <v>100</v>
      </c>
      <c r="G8" s="61">
        <f t="shared" si="0"/>
        <v>87000</v>
      </c>
      <c r="H8" s="55"/>
    </row>
    <row r="9" spans="1:8" ht="30" x14ac:dyDescent="0.25">
      <c r="A9" s="88" t="s">
        <v>130</v>
      </c>
      <c r="B9" s="58">
        <v>84</v>
      </c>
      <c r="C9" s="58">
        <v>350</v>
      </c>
      <c r="D9" s="58"/>
      <c r="E9" s="58"/>
      <c r="F9" s="54">
        <v>350</v>
      </c>
      <c r="G9" s="61">
        <f t="shared" si="0"/>
        <v>29400</v>
      </c>
      <c r="H9" s="55"/>
    </row>
    <row r="10" spans="1:8" ht="30" x14ac:dyDescent="0.25">
      <c r="A10" s="88" t="s">
        <v>131</v>
      </c>
      <c r="B10" s="58">
        <v>84</v>
      </c>
      <c r="C10" s="58">
        <v>100</v>
      </c>
      <c r="D10" s="58"/>
      <c r="E10" s="58"/>
      <c r="F10" s="54">
        <v>100</v>
      </c>
      <c r="G10" s="61">
        <f t="shared" si="0"/>
        <v>8400</v>
      </c>
      <c r="H10" s="55"/>
    </row>
    <row r="11" spans="1:8" x14ac:dyDescent="0.25">
      <c r="A11" s="88" t="s">
        <v>162</v>
      </c>
      <c r="B11" s="58"/>
      <c r="C11" s="58">
        <v>3780</v>
      </c>
      <c r="D11" s="58"/>
      <c r="E11" s="58"/>
      <c r="F11" s="54"/>
      <c r="G11" s="61"/>
      <c r="H11" s="55"/>
    </row>
    <row r="12" spans="1:8" x14ac:dyDescent="0.25">
      <c r="A12" s="89" t="s">
        <v>132</v>
      </c>
      <c r="B12" s="62">
        <v>490</v>
      </c>
      <c r="C12" s="62">
        <v>1000</v>
      </c>
      <c r="D12" s="62">
        <v>200</v>
      </c>
      <c r="E12" s="62"/>
      <c r="F12" s="62">
        <v>1000</v>
      </c>
      <c r="G12" s="63">
        <f t="shared" si="0"/>
        <v>490000</v>
      </c>
      <c r="H12" s="55"/>
    </row>
    <row r="13" spans="1:8" x14ac:dyDescent="0.25">
      <c r="A13" s="90" t="s">
        <v>133</v>
      </c>
      <c r="B13" s="59">
        <v>295</v>
      </c>
      <c r="C13" s="59">
        <v>950</v>
      </c>
      <c r="D13" s="59"/>
      <c r="E13" s="59"/>
      <c r="F13" s="59">
        <v>500</v>
      </c>
      <c r="G13" s="64">
        <f t="shared" si="0"/>
        <v>147500</v>
      </c>
      <c r="H13" s="55"/>
    </row>
    <row r="14" spans="1:8" x14ac:dyDescent="0.25">
      <c r="A14" s="90" t="s">
        <v>165</v>
      </c>
      <c r="B14" s="59"/>
      <c r="C14" s="59">
        <v>700</v>
      </c>
      <c r="D14" s="59"/>
      <c r="E14" s="59"/>
      <c r="F14" s="59"/>
      <c r="G14" s="64"/>
      <c r="H14" s="55"/>
    </row>
    <row r="15" spans="1:8" x14ac:dyDescent="0.25">
      <c r="A15" s="88" t="s">
        <v>134</v>
      </c>
      <c r="B15" s="65">
        <v>250</v>
      </c>
      <c r="C15" s="65">
        <v>1000</v>
      </c>
      <c r="D15" s="65">
        <v>200</v>
      </c>
      <c r="E15" s="65"/>
      <c r="F15" s="65">
        <v>800</v>
      </c>
      <c r="G15" s="61">
        <f t="shared" si="0"/>
        <v>200000</v>
      </c>
      <c r="H15" s="55"/>
    </row>
    <row r="16" spans="1:8" x14ac:dyDescent="0.25">
      <c r="A16" s="89" t="s">
        <v>135</v>
      </c>
      <c r="B16" s="66">
        <v>550</v>
      </c>
      <c r="C16" s="66">
        <v>2000</v>
      </c>
      <c r="D16" s="66"/>
      <c r="E16" s="66"/>
      <c r="F16" s="66">
        <v>200</v>
      </c>
      <c r="G16" s="63">
        <f t="shared" si="0"/>
        <v>110000</v>
      </c>
      <c r="H16" s="55"/>
    </row>
    <row r="17" spans="1:8" x14ac:dyDescent="0.25">
      <c r="A17" s="87" t="s">
        <v>136</v>
      </c>
      <c r="B17" s="67">
        <v>185</v>
      </c>
      <c r="C17" s="67">
        <v>1300</v>
      </c>
      <c r="D17" s="67"/>
      <c r="E17" s="67"/>
      <c r="F17" s="67">
        <v>1300</v>
      </c>
      <c r="G17" s="61">
        <f t="shared" si="0"/>
        <v>240500</v>
      </c>
      <c r="H17" s="55"/>
    </row>
    <row r="18" spans="1:8" x14ac:dyDescent="0.25">
      <c r="A18" s="87" t="s">
        <v>137</v>
      </c>
      <c r="B18" s="67">
        <v>480</v>
      </c>
      <c r="C18" s="67">
        <v>1300</v>
      </c>
      <c r="D18" s="67"/>
      <c r="E18" s="67"/>
      <c r="F18" s="67">
        <v>1300</v>
      </c>
      <c r="G18" s="61">
        <f t="shared" si="0"/>
        <v>624000</v>
      </c>
      <c r="H18" s="55"/>
    </row>
    <row r="19" spans="1:8" x14ac:dyDescent="0.25">
      <c r="A19" s="91" t="s">
        <v>138</v>
      </c>
      <c r="B19" s="62">
        <v>160</v>
      </c>
      <c r="C19" s="62"/>
      <c r="D19" s="62"/>
      <c r="E19" s="62"/>
      <c r="F19" s="66">
        <v>540</v>
      </c>
      <c r="G19" s="63">
        <f t="shared" si="0"/>
        <v>86400</v>
      </c>
      <c r="H19" s="55"/>
    </row>
    <row r="20" spans="1:8" x14ac:dyDescent="0.25">
      <c r="A20" s="92" t="s">
        <v>139</v>
      </c>
      <c r="B20" s="59">
        <v>10</v>
      </c>
      <c r="C20" s="59">
        <v>22000</v>
      </c>
      <c r="D20" s="59">
        <v>13680</v>
      </c>
      <c r="E20" s="59"/>
      <c r="F20" s="68">
        <v>3600</v>
      </c>
      <c r="G20" s="61">
        <f t="shared" si="0"/>
        <v>36000</v>
      </c>
      <c r="H20" s="55"/>
    </row>
    <row r="21" spans="1:8" x14ac:dyDescent="0.25">
      <c r="A21" s="93" t="s">
        <v>163</v>
      </c>
      <c r="B21" s="69"/>
      <c r="C21" s="69">
        <v>32</v>
      </c>
      <c r="D21" s="69"/>
      <c r="E21" s="69"/>
      <c r="F21" s="70"/>
      <c r="G21" s="60"/>
      <c r="H21" s="55"/>
    </row>
    <row r="22" spans="1:8" x14ac:dyDescent="0.25">
      <c r="A22" s="93" t="s">
        <v>140</v>
      </c>
      <c r="B22" s="69">
        <v>420</v>
      </c>
      <c r="C22" s="69">
        <v>5</v>
      </c>
      <c r="D22" s="69"/>
      <c r="E22" s="69"/>
      <c r="F22" s="69">
        <v>5</v>
      </c>
      <c r="G22" s="60">
        <f t="shared" si="0"/>
        <v>2100</v>
      </c>
      <c r="H22" s="55"/>
    </row>
    <row r="23" spans="1:8" x14ac:dyDescent="0.25">
      <c r="A23" s="93" t="s">
        <v>141</v>
      </c>
      <c r="B23" s="69">
        <v>1900</v>
      </c>
      <c r="C23" s="69">
        <v>5</v>
      </c>
      <c r="D23" s="69"/>
      <c r="E23" s="69"/>
      <c r="F23" s="69">
        <v>5</v>
      </c>
      <c r="G23" s="60">
        <f t="shared" si="0"/>
        <v>9500</v>
      </c>
      <c r="H23" s="55"/>
    </row>
    <row r="24" spans="1:8" x14ac:dyDescent="0.25">
      <c r="A24" s="93" t="s">
        <v>142</v>
      </c>
      <c r="B24" s="69">
        <v>160</v>
      </c>
      <c r="C24" s="69">
        <v>25</v>
      </c>
      <c r="D24" s="69"/>
      <c r="E24" s="69"/>
      <c r="F24" s="69">
        <v>25</v>
      </c>
      <c r="G24" s="60">
        <f t="shared" si="0"/>
        <v>4000</v>
      </c>
      <c r="H24" s="55"/>
    </row>
    <row r="25" spans="1:8" x14ac:dyDescent="0.25">
      <c r="A25" s="92" t="s">
        <v>143</v>
      </c>
      <c r="B25" s="59">
        <v>1450</v>
      </c>
      <c r="C25" s="59">
        <v>4</v>
      </c>
      <c r="D25" s="59"/>
      <c r="E25" s="59"/>
      <c r="F25" s="59">
        <v>1</v>
      </c>
      <c r="G25" s="71">
        <f t="shared" si="0"/>
        <v>1450</v>
      </c>
      <c r="H25" s="55"/>
    </row>
    <row r="26" spans="1:8" x14ac:dyDescent="0.25">
      <c r="A26" s="92" t="s">
        <v>144</v>
      </c>
      <c r="B26" s="59">
        <v>770</v>
      </c>
      <c r="C26" s="59">
        <v>6</v>
      </c>
      <c r="D26" s="59"/>
      <c r="E26" s="59"/>
      <c r="F26" s="59">
        <v>2</v>
      </c>
      <c r="G26" s="71">
        <f t="shared" si="0"/>
        <v>1540</v>
      </c>
      <c r="H26" s="55"/>
    </row>
    <row r="27" spans="1:8" x14ac:dyDescent="0.25">
      <c r="A27" s="92" t="s">
        <v>145</v>
      </c>
      <c r="B27" s="59">
        <v>140</v>
      </c>
      <c r="C27" s="59">
        <v>6</v>
      </c>
      <c r="D27" s="59"/>
      <c r="E27" s="59"/>
      <c r="F27" s="59">
        <v>4</v>
      </c>
      <c r="G27" s="71">
        <f t="shared" si="0"/>
        <v>560</v>
      </c>
      <c r="H27" s="55"/>
    </row>
    <row r="28" spans="1:8" x14ac:dyDescent="0.25">
      <c r="A28" s="92" t="s">
        <v>146</v>
      </c>
      <c r="B28" s="59">
        <v>259</v>
      </c>
      <c r="C28" s="59">
        <v>43</v>
      </c>
      <c r="D28" s="59"/>
      <c r="E28" s="59"/>
      <c r="F28" s="59">
        <v>10</v>
      </c>
      <c r="G28" s="71">
        <f t="shared" si="0"/>
        <v>2590</v>
      </c>
      <c r="H28" s="55"/>
    </row>
    <row r="29" spans="1:8" x14ac:dyDescent="0.25">
      <c r="A29" s="92" t="s">
        <v>147</v>
      </c>
      <c r="B29" s="59">
        <v>20</v>
      </c>
      <c r="C29" s="59">
        <v>432</v>
      </c>
      <c r="D29" s="59"/>
      <c r="E29" s="59"/>
      <c r="F29" s="59">
        <v>100</v>
      </c>
      <c r="G29" s="71">
        <f t="shared" si="0"/>
        <v>2000</v>
      </c>
      <c r="H29" s="55"/>
    </row>
    <row r="30" spans="1:8" x14ac:dyDescent="0.25">
      <c r="A30" s="92" t="s">
        <v>148</v>
      </c>
      <c r="B30" s="59">
        <v>200</v>
      </c>
      <c r="C30" s="59">
        <v>13</v>
      </c>
      <c r="D30" s="59"/>
      <c r="E30" s="59"/>
      <c r="F30" s="59">
        <v>10</v>
      </c>
      <c r="G30" s="71">
        <f t="shared" si="0"/>
        <v>2000</v>
      </c>
      <c r="H30" s="55"/>
    </row>
    <row r="31" spans="1:8" ht="15.75" thickBot="1" x14ac:dyDescent="0.3">
      <c r="A31" s="92" t="s">
        <v>149</v>
      </c>
      <c r="B31" s="59">
        <v>160</v>
      </c>
      <c r="C31" s="59">
        <v>11</v>
      </c>
      <c r="D31" s="59"/>
      <c r="E31" s="59"/>
      <c r="F31" s="59">
        <v>20</v>
      </c>
      <c r="G31" s="71">
        <f t="shared" si="0"/>
        <v>3200</v>
      </c>
      <c r="H31" s="55"/>
    </row>
    <row r="32" spans="1:8" ht="30.75" thickBot="1" x14ac:dyDescent="0.3">
      <c r="A32" s="90" t="s">
        <v>150</v>
      </c>
      <c r="B32" s="59">
        <v>260</v>
      </c>
      <c r="C32" s="59">
        <v>11</v>
      </c>
      <c r="D32" s="59"/>
      <c r="E32" s="59"/>
      <c r="F32" s="59">
        <v>2</v>
      </c>
      <c r="G32" s="71">
        <f t="shared" si="0"/>
        <v>520</v>
      </c>
      <c r="H32" s="79">
        <f>SUM(G22:G32)</f>
        <v>29460</v>
      </c>
    </row>
    <row r="33" spans="1:8" x14ac:dyDescent="0.25">
      <c r="A33" s="88" t="s">
        <v>151</v>
      </c>
      <c r="B33" s="65">
        <v>45</v>
      </c>
      <c r="C33" s="65">
        <v>2600</v>
      </c>
      <c r="D33" s="65"/>
      <c r="E33" s="65"/>
      <c r="F33" s="65">
        <v>1900</v>
      </c>
      <c r="G33" s="61">
        <f t="shared" si="0"/>
        <v>85500</v>
      </c>
      <c r="H33" s="55"/>
    </row>
    <row r="34" spans="1:8" x14ac:dyDescent="0.25">
      <c r="A34" s="88" t="s">
        <v>152</v>
      </c>
      <c r="B34" s="65">
        <v>28</v>
      </c>
      <c r="C34" s="65">
        <v>880</v>
      </c>
      <c r="D34" s="65"/>
      <c r="E34" s="65"/>
      <c r="F34" s="65">
        <v>550</v>
      </c>
      <c r="G34" s="61">
        <f t="shared" si="0"/>
        <v>15400</v>
      </c>
      <c r="H34" s="55"/>
    </row>
    <row r="35" spans="1:8" x14ac:dyDescent="0.25">
      <c r="A35" s="88" t="s">
        <v>153</v>
      </c>
      <c r="B35" s="65">
        <v>30</v>
      </c>
      <c r="C35" s="65">
        <v>1100</v>
      </c>
      <c r="D35" s="65">
        <v>200</v>
      </c>
      <c r="E35" s="65"/>
      <c r="F35" s="65">
        <v>700</v>
      </c>
      <c r="G35" s="61">
        <f t="shared" si="0"/>
        <v>21000</v>
      </c>
      <c r="H35" s="55"/>
    </row>
    <row r="36" spans="1:8" x14ac:dyDescent="0.25">
      <c r="A36" s="88" t="s">
        <v>154</v>
      </c>
      <c r="B36" s="65">
        <v>260</v>
      </c>
      <c r="C36" s="82"/>
      <c r="D36" s="65"/>
      <c r="E36" s="65"/>
      <c r="F36" s="65">
        <v>50</v>
      </c>
      <c r="G36" s="61">
        <f t="shared" si="0"/>
        <v>13000</v>
      </c>
      <c r="H36" s="55"/>
    </row>
    <row r="37" spans="1:8" x14ac:dyDescent="0.25">
      <c r="A37" s="88" t="s">
        <v>155</v>
      </c>
      <c r="B37" s="65">
        <v>38</v>
      </c>
      <c r="C37" s="65">
        <v>860</v>
      </c>
      <c r="D37" s="65"/>
      <c r="E37" s="65"/>
      <c r="F37" s="65">
        <v>650</v>
      </c>
      <c r="G37" s="61">
        <f t="shared" si="0"/>
        <v>24700</v>
      </c>
      <c r="H37" s="55"/>
    </row>
    <row r="38" spans="1:8" x14ac:dyDescent="0.25">
      <c r="A38" s="92" t="s">
        <v>156</v>
      </c>
      <c r="B38" s="59">
        <v>120</v>
      </c>
      <c r="C38" s="59">
        <v>2400</v>
      </c>
      <c r="D38" s="59"/>
      <c r="E38" s="59"/>
      <c r="F38" s="59">
        <v>3500</v>
      </c>
      <c r="G38" s="61">
        <f t="shared" si="0"/>
        <v>420000</v>
      </c>
      <c r="H38" s="55"/>
    </row>
    <row r="39" spans="1:8" x14ac:dyDescent="0.25">
      <c r="A39" s="88" t="s">
        <v>157</v>
      </c>
      <c r="B39" s="65">
        <v>99</v>
      </c>
      <c r="C39" s="65">
        <v>2100</v>
      </c>
      <c r="D39" s="65"/>
      <c r="E39" s="65"/>
      <c r="F39" s="65">
        <v>600</v>
      </c>
      <c r="G39" s="61">
        <f t="shared" si="0"/>
        <v>59400</v>
      </c>
      <c r="H39" s="55"/>
    </row>
    <row r="40" spans="1:8" ht="15.75" thickBot="1" x14ac:dyDescent="0.3">
      <c r="A40" s="94" t="s">
        <v>158</v>
      </c>
      <c r="B40" s="73">
        <v>185</v>
      </c>
      <c r="C40" s="73">
        <v>110</v>
      </c>
      <c r="D40" s="73"/>
      <c r="E40" s="73"/>
      <c r="F40" s="73">
        <v>40</v>
      </c>
      <c r="G40" s="74">
        <f t="shared" si="0"/>
        <v>7400</v>
      </c>
      <c r="H40" s="55"/>
    </row>
    <row r="41" spans="1:8" x14ac:dyDescent="0.25">
      <c r="F41" s="80" t="s">
        <v>159</v>
      </c>
      <c r="G41" s="81">
        <f>SUM(G2:G40)</f>
        <v>3505060</v>
      </c>
      <c r="H41" s="55"/>
    </row>
    <row r="42" spans="1:8" x14ac:dyDescent="0.25">
      <c r="F42" s="75" t="s">
        <v>161</v>
      </c>
      <c r="G42" s="76">
        <f>G41-G19-G16-G12</f>
        <v>2818660</v>
      </c>
    </row>
    <row r="43" spans="1:8" ht="15.75" thickBot="1" x14ac:dyDescent="0.3">
      <c r="F43" s="77" t="s">
        <v>160</v>
      </c>
      <c r="G43" s="78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Карелова Надежда Владимировна</cp:lastModifiedBy>
  <cp:lastPrinted>2026-07-20T03:15:31Z</cp:lastPrinted>
  <dcterms:created xsi:type="dcterms:W3CDTF">2014-01-17T08:53:04Z</dcterms:created>
  <dcterms:modified xsi:type="dcterms:W3CDTF">2026-07-20T03:15:33Z</dcterms:modified>
</cp:coreProperties>
</file>