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<sst xmlns="http://schemas.openxmlformats.org/spreadsheetml/2006/main" count="39" uniqueCount="29">
  <si>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</si>
  <si>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товаров для оснащения кабинета физики, расположенного в здании МБОУ СОШ с. Мичуринское им. В.К. Арсеньева</t>
    </r>
  </si>
  <si>
    <t>Заказчик: МБОУ СОШ с. Мичуринское им. В.К. Арсеньева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</si>
  <si>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</si>
  <si>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</si>
  <si>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</si>
  <si>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</si>
  <si>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</si>
  <si>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</si>
  <si>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00УФ-002510 от 22.06.2026, руб.</t>
  </si>
  <si>
    <t>Цена единицы товара, указанная в источнике № 2.
Реквизиты источника: №  115622 от 22.06.2026, руб.</t>
  </si>
  <si>
    <t>Цена единицы товара, указанная в источнике № 3.
Реквизиты источника: № 221152 от 22.06.2026,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</si>
  <si>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</si>
  <si>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</si>
  <si>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</si>
  <si>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</si>
  <si>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Стол ученический двухместный регулируемый по высоте</t>
  </si>
  <si>
    <t>В соответствии с ТЧ</t>
  </si>
  <si>
    <t>шт</t>
  </si>
  <si>
    <t>Стул ученический</t>
  </si>
  <si>
    <t>ФГОС-лаборатория по физике</t>
  </si>
  <si>
    <t>Секундомер (стоп часы, будильник, календарь)</t>
  </si>
  <si>
    <t>Весы электронные до 500 гр.</t>
  </si>
  <si>
    <t>Доска 3-элементная комбинированная</t>
  </si>
  <si>
    <t>ИТОГО:</t>
  </si>
  <si>
    <t xml:space="preserve">Дата подготовки обоснования стартовой (максимальной) цены: 23.06.2026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</si>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</sst>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right" vertical="center" wrapText="1" shrinkToFit="1"/>
    </xf>
    <xf numFmtId="0" fontId="13" fillId="4" borderId="3" xfId="0" applyFont="1" applyFill="1" applyBorder="1" applyAlignment="1">
      <alignment horizontal="right" vertical="center" wrapText="1" shrinkToFit="1"/>
    </xf>
    <xf numFmtId="0" fontId="13" fillId="4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70" zoomScaleNormal="70" workbookViewId="0">
      <selection activeCell="I13" sqref="I13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33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30</v>
      </c>
      <c r="F8" s="20">
        <v>4096</v>
      </c>
      <c r="G8" s="20">
        <v>4465</v>
      </c>
      <c r="H8" s="20">
        <v>4301</v>
      </c>
      <c r="I8" s="21">
        <f>ROUNDDOWN(AVERAGE(F8:H8),2)</f>
        <v>4287.33</v>
      </c>
      <c r="J8" s="22">
        <f>STDEV(F8:H8)</f>
        <v>184.88</v>
      </c>
      <c r="K8" s="23">
        <f>J8/I8</f>
        <v>0.0431</v>
      </c>
      <c r="L8" s="21">
        <f>I8*E8</f>
        <v>128619.9</v>
      </c>
      <c r="M8" s="24"/>
      <c r="N8" s="16"/>
      <c r="O8" s="16"/>
      <c r="P8" s="16"/>
    </row>
    <row r="9" s="1" customFormat="1" ht="14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19">
        <v>60</v>
      </c>
      <c r="F9" s="20">
        <v>2915</v>
      </c>
      <c r="G9" s="20">
        <v>3177</v>
      </c>
      <c r="H9" s="20">
        <v>3061</v>
      </c>
      <c r="I9" s="21">
        <f>ROUNDDOWN(AVERAGE(F9:H9),2)</f>
        <v>3051</v>
      </c>
      <c r="J9" s="22">
        <f>STDEV(F9:H9)</f>
        <v>131.29</v>
      </c>
      <c r="K9" s="23">
        <f>J9/I9</f>
        <v>0.043</v>
      </c>
      <c r="L9" s="21">
        <f>I9*E9</f>
        <v>183060</v>
      </c>
      <c r="M9" s="24"/>
      <c r="N9" s="16"/>
      <c r="O9" s="16"/>
      <c r="P9" s="16"/>
    </row>
    <row r="10" s="1" customFormat="1" ht="17" customHeight="1" spans="1:16">
      <c r="A10" s="17">
        <v>3</v>
      </c>
      <c r="B10" s="18" t="s">
        <v>20</v>
      </c>
      <c r="C10" s="19" t="s">
        <v>17</v>
      </c>
      <c r="D10" s="19" t="s">
        <v>18</v>
      </c>
      <c r="E10" s="17">
        <v>1</v>
      </c>
      <c r="F10" s="25">
        <v>188100</v>
      </c>
      <c r="G10" s="25">
        <v>205029</v>
      </c>
      <c r="H10" s="25">
        <v>197505</v>
      </c>
      <c r="I10" s="21">
        <f>ROUNDDOWN(AVERAGE(F10:H10),2)</f>
        <v>196878</v>
      </c>
      <c r="J10" s="22">
        <f>STDEV(F10:H10)</f>
        <v>8481.9</v>
      </c>
      <c r="K10" s="23">
        <f>J10/I10</f>
        <v>0.0431</v>
      </c>
      <c r="L10" s="21">
        <f>I10*E10</f>
        <v>196878</v>
      </c>
      <c r="M10" s="24"/>
      <c r="N10" s="16"/>
      <c r="O10" s="16"/>
      <c r="P10" s="16"/>
    </row>
    <row r="11" s="1" customFormat="1" ht="30" customHeight="1" spans="1:16">
      <c r="A11" s="17">
        <v>4</v>
      </c>
      <c r="B11" s="18" t="s">
        <v>21</v>
      </c>
      <c r="C11" s="19" t="s">
        <v>17</v>
      </c>
      <c r="D11" s="19" t="s">
        <v>18</v>
      </c>
      <c r="E11" s="17">
        <v>1</v>
      </c>
      <c r="F11" s="25">
        <v>403</v>
      </c>
      <c r="G11" s="25">
        <v>439</v>
      </c>
      <c r="H11" s="25">
        <v>423</v>
      </c>
      <c r="I11" s="21">
        <f>ROUNDDOWN(AVERAGE(F11:H11),2)</f>
        <v>421.66</v>
      </c>
      <c r="J11" s="22">
        <f>STDEV(F11:H11)</f>
        <v>18.04</v>
      </c>
      <c r="K11" s="23">
        <f>J11/I11</f>
        <v>0.0428</v>
      </c>
      <c r="L11" s="21">
        <f>I11*E11</f>
        <v>421.66</v>
      </c>
      <c r="M11" s="24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9" t="s">
        <v>18</v>
      </c>
      <c r="E12" s="17">
        <v>1</v>
      </c>
      <c r="F12" s="25">
        <v>677</v>
      </c>
      <c r="G12" s="25">
        <v>738</v>
      </c>
      <c r="H12" s="25">
        <v>711</v>
      </c>
      <c r="I12" s="21">
        <f>ROUNDDOWN(AVERAGE(F12:H12),2)</f>
        <v>708.66</v>
      </c>
      <c r="J12" s="22">
        <f>STDEV(F12:H12)</f>
        <v>30.57</v>
      </c>
      <c r="K12" s="23">
        <f>J12/I12</f>
        <v>0.0431</v>
      </c>
      <c r="L12" s="21">
        <f>I12*E12</f>
        <v>708.66</v>
      </c>
      <c r="M12" s="24"/>
      <c r="N12" s="16"/>
      <c r="O12" s="16"/>
      <c r="P12" s="16"/>
    </row>
    <row r="13" s="1" customFormat="1" ht="14" customHeight="1" spans="1:16">
      <c r="A13" s="17">
        <v>6</v>
      </c>
      <c r="B13" s="18" t="s">
        <v>23</v>
      </c>
      <c r="C13" s="19" t="s">
        <v>17</v>
      </c>
      <c r="D13" s="19" t="s">
        <v>18</v>
      </c>
      <c r="E13" s="17">
        <v>1</v>
      </c>
      <c r="F13" s="25">
        <v>44900</v>
      </c>
      <c r="G13" s="25">
        <v>48941</v>
      </c>
      <c r="H13" s="25">
        <v>47145</v>
      </c>
      <c r="I13" s="21">
        <f>ROUNDDOWN(AVERAGE(F13:H13),2)</f>
        <v>46995.33</v>
      </c>
      <c r="J13" s="22">
        <f>STDEV(F13:H13)</f>
        <v>2024.65</v>
      </c>
      <c r="K13" s="23">
        <f>J13/I13</f>
        <v>0.0431</v>
      </c>
      <c r="L13" s="21">
        <f>I13*E13</f>
        <v>46995.33</v>
      </c>
      <c r="M13" s="24"/>
      <c r="N13" s="16"/>
      <c r="O13" s="16"/>
      <c r="P13" s="16"/>
    </row>
    <row r="14" s="2" customFormat="1" ht="30" customHeight="1" spans="1:16">
      <c r="A14" s="26" t="s">
        <v>24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9">
        <f>SUM(L8:L13)</f>
        <v>556683.55</v>
      </c>
      <c r="M14" s="30"/>
      <c r="N14" s="7"/>
      <c r="O14" s="7"/>
      <c r="P14" s="7"/>
    </row>
    <row r="15" s="2" customFormat="1" ht="20" customHeight="1" spans="1:16">
      <c r="A15" s="31"/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s="2" customFormat="1" ht="20" customHeight="1" spans="1:16">
      <c r="A16" s="31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7"/>
      <c r="N16" s="7"/>
      <c r="O16" s="7"/>
      <c r="P16" s="7"/>
    </row>
    <row r="17" s="2" customFormat="1" ht="20" customHeight="1" spans="1:16">
      <c r="A17" s="31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</row>
    <row r="18" s="2" customFormat="1" ht="20" customHeight="1" spans="1:16">
      <c r="A18" s="31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7"/>
      <c r="N18" s="7"/>
      <c r="O18" s="7"/>
      <c r="P18" s="7"/>
    </row>
    <row r="19" s="2" customFormat="1" ht="53" customHeight="1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</row>
    <row r="20" s="2" customFormat="1" ht="21" customHeight="1" spans="1:16">
      <c r="A20" s="6" t="s">
        <v>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7"/>
      <c r="N20" s="7"/>
      <c r="O20" s="7"/>
      <c r="P20" s="7"/>
    </row>
    <row r="21" ht="18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M21" s="6"/>
      <c r="N21" s="6"/>
      <c r="O21" s="6"/>
      <c r="P21" s="6"/>
    </row>
    <row r="22" ht="18" spans="1:16">
      <c r="A22" s="6" t="s">
        <v>27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N22" s="6"/>
      <c r="O22" s="6"/>
      <c r="P22" s="6"/>
    </row>
    <row r="23" ht="18" spans="1:16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  <c r="M23" s="6"/>
      <c r="N23" s="6"/>
      <c r="O23" s="6"/>
      <c r="P23" s="6"/>
    </row>
    <row r="24" ht="18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6"/>
      <c r="N24" s="6"/>
      <c r="O24" s="6"/>
      <c r="P24" s="6"/>
    </row>
    <row r="25" ht="18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  <c r="N25" s="6"/>
      <c r="O25" s="6"/>
      <c r="P25" s="6"/>
    </row>
    <row r="26" ht="18" spans="1:16">
      <c r="M26" s="6"/>
      <c r="N26" s="6"/>
      <c r="O26" s="6"/>
      <c r="P26" s="6"/>
    </row>
  </sheetData>
  <mergeCells count="4">
    <mergeCell ref="A1:P1"/>
    <mergeCell ref="A3:P3"/>
    <mergeCell ref="A4:L4"/>
    <mergeCell ref="A14:K14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2026-06-25T08:31:59Z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34F48583019B4A7C917192A9DD91D8EC_13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