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285" yWindow="420" windowWidth="21840" windowHeight="13140"/>
  </bookViews>
  <sheets>
    <sheet name="НМЦК" sheetId="4" r:id="rId1"/>
    <sheet name="Лист1" sheetId="5" r:id="rId2"/>
  </sheets>
  <calcPr calcId="145621" refMode="R1C1"/>
</workbook>
</file>

<file path=xl/calcChain.xml><?xml version="1.0" encoding="utf-8"?>
<calcChain xmlns="http://schemas.openxmlformats.org/spreadsheetml/2006/main">
  <c r="K8" i="4" l="1"/>
  <c r="L8" i="4" s="1"/>
  <c r="M8" i="4" s="1"/>
  <c r="N8" i="4" s="1"/>
  <c r="K9" i="4"/>
  <c r="L9" i="4" s="1"/>
  <c r="M9" i="4" s="1"/>
  <c r="N9" i="4" s="1"/>
  <c r="K10" i="4"/>
  <c r="L10" i="4" s="1"/>
  <c r="M10" i="4" s="1"/>
  <c r="N10" i="4" s="1"/>
  <c r="H8" i="4"/>
  <c r="I8" i="4" s="1"/>
  <c r="J8" i="4" s="1"/>
  <c r="H9" i="4"/>
  <c r="I9" i="4" s="1"/>
  <c r="J9" i="4" s="1"/>
  <c r="H10" i="4"/>
  <c r="I10" i="4" s="1"/>
  <c r="J10" i="4" s="1"/>
  <c r="K7" i="4" l="1"/>
  <c r="L7" i="4" s="1"/>
  <c r="M7" i="4" s="1"/>
  <c r="N7" i="4" s="1"/>
  <c r="H7" i="4"/>
  <c r="I7" i="4" s="1"/>
  <c r="J7" i="4" s="1"/>
  <c r="N11" i="4" l="1"/>
</calcChain>
</file>

<file path=xl/sharedStrings.xml><?xml version="1.0" encoding="utf-8"?>
<sst xmlns="http://schemas.openxmlformats.org/spreadsheetml/2006/main" count="53" uniqueCount="41">
  <si>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</si>
  <si>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</si>
  <si>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</si>
  <si>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</si>
  <si>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</si>
  <si>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</si>
  <si>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</si>
  <si>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</si>
  <si>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</si>
  <si>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</si>
  <si>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</si>
  <si>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</si>
  <si>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</si>
  <si>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</si>
  <si>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__________</t>
  </si>
  <si>
    <t>ВСЕГО:</t>
  </si>
  <si>
    <t xml:space="preserve">Начальная максимальная цена контракта определена методом сопоставимых рыночных цен (анализа рынка).  </t>
  </si>
  <si>
    <t>Руководитель контрактной службы</t>
  </si>
  <si>
    <t>НМЦК с учетом округления цены за единицу * (руб.)</t>
  </si>
  <si>
    <t xml:space="preserve">*НМЦК устанавливается в размере не превышающием лимита бюджетных обязательств в соответствии  с требованиями частьи 2 статьи 72 Бюджетного кодекса Российской Федерации. </t>
  </si>
  <si>
    <t>И.И. Засекова</t>
  </si>
  <si>
    <t>В соответствии с Приказом Роскомнадзора «Об утверждении нормативных затрат на обеспечение функций центрального аппарата Федеральной службы по надзору в сфере связи, информационных технологий и массовых коммуникаций, её территориальных органов и подведомственных предприятий» от 19.02.2021 № 17 (с изменениями)</t>
  </si>
  <si>
    <t xml:space="preserve">Коммерчексое предложение №1
</t>
  </si>
  <si>
    <t xml:space="preserve">Коммерчексое предложение №2
</t>
  </si>
  <si>
    <t xml:space="preserve">Коммерчексое предложение № 3
</t>
  </si>
  <si>
    <t>Наименование объекта закупки: Услуги по сбору, обработке и утилизации списанных основных средств и материальных ценностей, ОКПД 2: 38.21.10.000</t>
  </si>
  <si>
    <t>Огнетушитель порошковый ОП-2</t>
  </si>
  <si>
    <t>шт</t>
  </si>
  <si>
    <t>Стул офисный для посетителей</t>
  </si>
  <si>
    <t>Стул офисный для посетителей с подлокотниками</t>
  </si>
  <si>
    <t xml:space="preserve">Чехол для планшета </t>
  </si>
  <si>
    <t>Очиститель (облучатель) воздуха ультрафиолетовый ОВУ-01</t>
  </si>
  <si>
    <t>Табличка информационная с азбукой Брайля ПВХ 500*700 мм</t>
  </si>
  <si>
    <t xml:space="preserve">Кресло офисное </t>
  </si>
  <si>
    <t>Огнетушитель ОУ-3</t>
  </si>
  <si>
    <t>Чайник электрический нержавеющая сталь 1,7 л</t>
  </si>
  <si>
    <t>Жалюзи вертикальные</t>
  </si>
  <si>
    <t>Огнетушитель  порошковый ОП-2</t>
  </si>
  <si>
    <t>Кресло офисное</t>
  </si>
  <si>
    <t>Автомобильная шина 175/65/14 зимняя шипованная</t>
  </si>
  <si>
    <r>
      <t xml:space="preserve">На основании проведенного анализа рынка и расчетов, с учетом доведенных лимитов бюджетных ассигнований, НМЦК составляет: </t>
    </r>
    <r>
      <rPr>
        <b/>
        <sz val="14"/>
        <color indexed="8"/>
        <rFont val="Times New Roman"/>
        <family val="1"/>
        <charset val="204"/>
      </rPr>
      <t>13 550,02 руб.</t>
    </r>
    <r>
      <rPr>
        <b/>
        <sz val="10"/>
        <color indexed="8"/>
        <rFont val="Times New Roman"/>
        <family val="1"/>
        <charset val="204"/>
      </rPr>
      <t xml:space="preserve">*
*Снижение НМЦК до объёмов выделенных лимитов бюджетных ассигнований может быть произведено в соответствии с п. 2 ст. 72 Бюджетного кодекса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</si>
</sst>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" fillId="0" borderId="5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/>
    <xf numFmtId="164" fontId="2" fillId="2" borderId="0" xfId="1" applyFont="1" applyFill="1"/>
    <xf numFmtId="164" fontId="1" fillId="0" borderId="1" xfId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19" name="Picture 1">
          <a:extLst>
            <a:ext uri="{FF2B5EF4-FFF2-40B4-BE49-F238E27FC236}">
              <a16:creationId xmlns:a16="http://schemas.microsoft.com/office/drawing/2014/main" xmlns="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0" name="Picture 6">
          <a:extLst>
            <a:ext uri="{FF2B5EF4-FFF2-40B4-BE49-F238E27FC236}">
              <a16:creationId xmlns:a16="http://schemas.microsoft.com/office/drawing/2014/main" xmlns="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5021" name="Picture 1">
          <a:extLst>
            <a:ext uri="{FF2B5EF4-FFF2-40B4-BE49-F238E27FC236}">
              <a16:creationId xmlns:a16="http://schemas.microsoft.com/office/drawing/2014/main" xmlns="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022" name="Picture 6">
          <a:extLst>
            <a:ext uri="{FF2B5EF4-FFF2-40B4-BE49-F238E27FC236}">
              <a16:creationId xmlns:a16="http://schemas.microsoft.com/office/drawing/2014/main" xmlns="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5023" name="Picture 1">
          <a:extLst>
            <a:ext uri="{FF2B5EF4-FFF2-40B4-BE49-F238E27FC236}">
              <a16:creationId xmlns:a16="http://schemas.microsoft.com/office/drawing/2014/main" xmlns="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009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5024" name="Picture 2">
          <a:extLst>
            <a:ext uri="{FF2B5EF4-FFF2-40B4-BE49-F238E27FC236}">
              <a16:creationId xmlns:a16="http://schemas.microsoft.com/office/drawing/2014/main" xmlns="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5722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1514475</xdr:colOff>
      <xdr:row>5</xdr:row>
      <xdr:rowOff>1962150</xdr:rowOff>
    </xdr:to>
    <xdr:pic>
      <xdr:nvPicPr>
        <xdr:cNvPr id="5025" name="Picture 5">
          <a:extLst>
            <a:ext uri="{FF2B5EF4-FFF2-40B4-BE49-F238E27FC236}">
              <a16:creationId xmlns:a16="http://schemas.microsoft.com/office/drawing/2014/main" xmlns="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806898" y="3339548"/>
          <a:ext cx="1495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026" name="Picture 6">
          <a:extLst>
            <a:ext uri="{FF2B5EF4-FFF2-40B4-BE49-F238E27FC236}">
              <a16:creationId xmlns:a16="http://schemas.microsoft.com/office/drawing/2014/main" xmlns="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39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8"/>
  <sheetViews>
    <sheetView tabSelected="1" view="pageBreakPreview" topLeftCell="A7" zoomScaleNormal="100" zoomScaleSheetLayoutView="100" workbookViewId="0">
      <selection activeCell="M14" sqref="M14"/>
    </sheetView>
  </sheetViews>
  <sheetFormatPr defaultRowHeight="12.75" x14ac:dyDescent="0.2"/>
  <cols>
    <col min="1" max="1" width="3.140625" style="8" customWidth="1"/>
    <col min="2" max="2" width="28.28515625" style="8" customWidth="1"/>
    <col min="3" max="3" width="5.85546875" style="24" customWidth="1"/>
    <col min="4" max="4" width="6.85546875" style="24" customWidth="1"/>
    <col min="5" max="5" width="13.5703125" style="8" customWidth="1"/>
    <col min="6" max="6" width="14.42578125" style="8" customWidth="1"/>
    <col min="7" max="7" width="13.7109375" style="8" customWidth="1"/>
    <col min="8" max="8" width="15.5703125" style="8" customWidth="1"/>
    <col min="9" max="9" width="15.42578125" style="8" customWidth="1"/>
    <col min="10" max="10" width="14.28515625" style="8" customWidth="1"/>
    <col min="11" max="11" width="24.7109375" style="8" customWidth="1"/>
    <col min="12" max="12" width="12.85546875" style="8" customWidth="1"/>
    <col min="13" max="13" width="12.140625" style="8" customWidth="1"/>
    <col min="14" max="14" width="13.85546875" style="8" customWidth="1"/>
    <col min="15" max="16384" width="9.140625" style="8"/>
  </cols>
  <sheetData>
    <row r="1" spans="1:29" ht="47.45" customHeight="1" x14ac:dyDescent="0.2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9"/>
      <c r="P1" s="19"/>
      <c r="Q1" s="19"/>
      <c r="R1" s="19"/>
      <c r="S1" s="19"/>
      <c r="T1" s="19"/>
      <c r="U1" s="19"/>
      <c r="V1" s="19"/>
      <c r="W1" s="7"/>
      <c r="X1" s="7"/>
      <c r="Y1" s="7"/>
      <c r="Z1" s="7"/>
      <c r="AA1" s="7"/>
      <c r="AB1" s="7"/>
      <c r="AC1" s="7"/>
    </row>
    <row r="2" spans="1:29" ht="36.75" customHeight="1" x14ac:dyDescent="0.2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0"/>
      <c r="P2" s="20"/>
      <c r="Q2" s="20"/>
      <c r="R2" s="20"/>
      <c r="S2" s="20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x14ac:dyDescent="0.2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1"/>
      <c r="P3" s="20"/>
      <c r="Q3" s="20"/>
      <c r="R3" s="20"/>
      <c r="S3" s="20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2">
      <c r="A4" s="6"/>
      <c r="B4" s="6"/>
      <c r="C4" s="23"/>
      <c r="D4" s="23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39" customHeight="1" x14ac:dyDescent="0.2">
      <c r="A5" s="26" t="s">
        <v>0</v>
      </c>
      <c r="B5" s="27" t="s">
        <v>2</v>
      </c>
      <c r="C5" s="27" t="s">
        <v>1</v>
      </c>
      <c r="D5" s="27" t="s">
        <v>3</v>
      </c>
      <c r="E5" s="34" t="s">
        <v>12</v>
      </c>
      <c r="F5" s="34"/>
      <c r="G5" s="34"/>
      <c r="H5" s="35" t="s">
        <v>11</v>
      </c>
      <c r="I5" s="35"/>
      <c r="J5" s="35"/>
      <c r="K5" s="31" t="s">
        <v>8</v>
      </c>
      <c r="L5" s="32"/>
      <c r="M5" s="32"/>
      <c r="N5" s="33"/>
    </row>
    <row r="6" spans="1:29" ht="159" customHeight="1" x14ac:dyDescent="0.2">
      <c r="A6" s="26"/>
      <c r="B6" s="27"/>
      <c r="C6" s="27"/>
      <c r="D6" s="27"/>
      <c r="E6" s="2" t="s">
        <v>22</v>
      </c>
      <c r="F6" s="2" t="s">
        <v>23</v>
      </c>
      <c r="G6" s="15" t="s">
        <v>24</v>
      </c>
      <c r="H6" s="2" t="s">
        <v>6</v>
      </c>
      <c r="I6" s="2" t="s">
        <v>4</v>
      </c>
      <c r="J6" s="3" t="s">
        <v>5</v>
      </c>
      <c r="K6" s="1" t="s">
        <v>13</v>
      </c>
      <c r="L6" s="2" t="s">
        <v>9</v>
      </c>
      <c r="M6" s="2" t="s">
        <v>10</v>
      </c>
      <c r="N6" s="2" t="s">
        <v>18</v>
      </c>
    </row>
    <row r="7" spans="1:29" s="5" customFormat="1" ht="65.25" customHeight="1" x14ac:dyDescent="0.25">
      <c r="A7" s="22">
        <v>1</v>
      </c>
      <c r="B7" s="12" t="s">
        <v>36</v>
      </c>
      <c r="C7" s="25" t="s">
        <v>27</v>
      </c>
      <c r="D7" s="25">
        <v>2</v>
      </c>
      <c r="E7" s="12">
        <v>450</v>
      </c>
      <c r="F7" s="12">
        <v>500</v>
      </c>
      <c r="G7" s="12">
        <v>600</v>
      </c>
      <c r="H7" s="13">
        <f>AVERAGE(E7:G7)</f>
        <v>516.66666666666663</v>
      </c>
      <c r="I7" s="14">
        <f>SQRT(((SUM((POWER(E7-H7,2)),(POWER(F7-H7,2)),(POWER(G7-H7,2)))/(COLUMNS(D7:G7)-1))))</f>
        <v>62.360956446232358</v>
      </c>
      <c r="J7" s="14">
        <f>I7/H7*100</f>
        <v>12.069862537980457</v>
      </c>
      <c r="K7" s="13">
        <f>((D7/3)*(SUM(E7:G7)))</f>
        <v>1033.3333333333333</v>
      </c>
      <c r="L7" s="13">
        <f>K7/D7</f>
        <v>516.66666666666663</v>
      </c>
      <c r="M7" s="13">
        <f>ROUND(L7,2)</f>
        <v>516.66999999999996</v>
      </c>
      <c r="N7" s="4">
        <f>M7*D7</f>
        <v>1033.3399999999999</v>
      </c>
    </row>
    <row r="8" spans="1:29" s="5" customFormat="1" ht="65.25" customHeight="1" x14ac:dyDescent="0.25">
      <c r="A8" s="22">
        <v>2</v>
      </c>
      <c r="B8" s="12" t="s">
        <v>37</v>
      </c>
      <c r="C8" s="25" t="s">
        <v>27</v>
      </c>
      <c r="D8" s="25">
        <v>1</v>
      </c>
      <c r="E8" s="12">
        <v>550</v>
      </c>
      <c r="F8" s="12">
        <v>600</v>
      </c>
      <c r="G8" s="12">
        <v>700</v>
      </c>
      <c r="H8" s="13">
        <f>AVERAGE(E8:G8)</f>
        <v>616.66666666666663</v>
      </c>
      <c r="I8" s="14">
        <f>SQRT(((SUM((POWER(E8-H8,2)),(POWER(F8-H8,2)),(POWER(G8-H8,2)))/(COLUMNS(D8:G8)-1))))</f>
        <v>62.360956446232358</v>
      </c>
      <c r="J8" s="14">
        <f t="shared" ref="J8:J10" si="0">I8/H8*100</f>
        <v>10.112587531821465</v>
      </c>
      <c r="K8" s="13">
        <f>((D8/3)*(SUM(E8:G8)))</f>
        <v>616.66666666666663</v>
      </c>
      <c r="L8" s="13">
        <f>K8/D8</f>
        <v>616.66666666666663</v>
      </c>
      <c r="M8" s="13">
        <f t="shared" ref="M8:M10" si="1">ROUND(L8,2)</f>
        <v>616.66999999999996</v>
      </c>
      <c r="N8" s="4">
        <f>M8*D8</f>
        <v>616.66999999999996</v>
      </c>
    </row>
    <row r="9" spans="1:29" s="5" customFormat="1" ht="65.25" customHeight="1" x14ac:dyDescent="0.25">
      <c r="A9" s="22">
        <v>3</v>
      </c>
      <c r="B9" s="12" t="s">
        <v>38</v>
      </c>
      <c r="C9" s="25" t="s">
        <v>27</v>
      </c>
      <c r="D9" s="25">
        <v>2</v>
      </c>
      <c r="E9" s="12">
        <v>750</v>
      </c>
      <c r="F9" s="12">
        <v>1500</v>
      </c>
      <c r="G9" s="12">
        <v>1600</v>
      </c>
      <c r="H9" s="13">
        <f>AVERAGE(E9:G9)</f>
        <v>1283.3333333333333</v>
      </c>
      <c r="I9" s="14">
        <f>SQRT(((SUM((POWER(E9-H9,2)),(POWER(F9-H9,2)),(POWER(G9-H9,2)))/(COLUMNS(D9:G9)-1))))</f>
        <v>379.3268892247014</v>
      </c>
      <c r="J9" s="14">
        <f t="shared" si="0"/>
        <v>29.557939420106607</v>
      </c>
      <c r="K9" s="13">
        <f>((D9/3)*(SUM(E9:G9)))</f>
        <v>2566.6666666666665</v>
      </c>
      <c r="L9" s="13">
        <f>K9/D9</f>
        <v>1283.3333333333333</v>
      </c>
      <c r="M9" s="13">
        <f t="shared" si="1"/>
        <v>1283.33</v>
      </c>
      <c r="N9" s="4">
        <f>M9*D9</f>
        <v>2566.66</v>
      </c>
    </row>
    <row r="10" spans="1:29" s="5" customFormat="1" ht="65.25" customHeight="1" x14ac:dyDescent="0.25">
      <c r="A10" s="22">
        <v>4</v>
      </c>
      <c r="B10" s="12" t="s">
        <v>39</v>
      </c>
      <c r="C10" s="25" t="s">
        <v>27</v>
      </c>
      <c r="D10" s="25">
        <v>5</v>
      </c>
      <c r="E10" s="12">
        <v>2500</v>
      </c>
      <c r="F10" s="12">
        <v>1500</v>
      </c>
      <c r="G10" s="12">
        <v>1600</v>
      </c>
      <c r="H10" s="13">
        <f>AVERAGE(E10:G10)</f>
        <v>1866.6666666666667</v>
      </c>
      <c r="I10" s="14">
        <f>SQRT(((SUM((POWER(E10-H10,2)),(POWER(F10-H10,2)),(POWER(G10-H10,2)))/(COLUMNS(D10:G10)-1))))</f>
        <v>449.69125210773473</v>
      </c>
      <c r="J10" s="14">
        <f t="shared" si="0"/>
        <v>24.090602791485789</v>
      </c>
      <c r="K10" s="13">
        <f>((D10/3)*(SUM(E10:G10)))</f>
        <v>9333.3333333333339</v>
      </c>
      <c r="L10" s="13">
        <f>K10/D10</f>
        <v>1866.6666666666667</v>
      </c>
      <c r="M10" s="13">
        <f t="shared" si="1"/>
        <v>1866.67</v>
      </c>
      <c r="N10" s="4">
        <f>M10*D10</f>
        <v>9333.35</v>
      </c>
    </row>
    <row r="11" spans="1:29" x14ac:dyDescent="0.2">
      <c r="M11" s="9" t="s">
        <v>15</v>
      </c>
      <c r="N11" s="11">
        <f>SUM(N7:N10)</f>
        <v>13550.02</v>
      </c>
    </row>
    <row r="12" spans="1:29" x14ac:dyDescent="0.2">
      <c r="N12" s="10"/>
    </row>
    <row r="13" spans="1:29" ht="36" customHeight="1" x14ac:dyDescent="0.2">
      <c r="B13" s="36" t="s">
        <v>21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29" x14ac:dyDescent="0.2">
      <c r="B14" s="8" t="s">
        <v>19</v>
      </c>
    </row>
    <row r="16" spans="1:29" ht="44.25" customHeight="1" x14ac:dyDescent="0.2">
      <c r="B16" s="37" t="s">
        <v>40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8" spans="2:8" x14ac:dyDescent="0.2">
      <c r="B18" s="8" t="s">
        <v>17</v>
      </c>
      <c r="E18" s="8" t="s">
        <v>14</v>
      </c>
      <c r="G18" s="30" t="s">
        <v>20</v>
      </c>
      <c r="H18" s="30"/>
    </row>
  </sheetData>
  <mergeCells count="13">
    <mergeCell ref="G18:H18"/>
    <mergeCell ref="D5:D6"/>
    <mergeCell ref="K5:N5"/>
    <mergeCell ref="E5:G5"/>
    <mergeCell ref="H5:J5"/>
    <mergeCell ref="B13:N13"/>
    <mergeCell ref="B16:N16"/>
    <mergeCell ref="A5:A6"/>
    <mergeCell ref="B5:B6"/>
    <mergeCell ref="C5:C6"/>
    <mergeCell ref="A1:N1"/>
    <mergeCell ref="A2:N2"/>
    <mergeCell ref="A3:N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4" sqref="H4"/>
    </sheetView>
  </sheetViews>
  <sheetFormatPr defaultRowHeight="15" x14ac:dyDescent="0.25"/>
  <sheetData>
    <row r="1" spans="1:4" ht="75" x14ac:dyDescent="0.25">
      <c r="A1" s="16">
        <v>1</v>
      </c>
      <c r="B1" s="17" t="s">
        <v>26</v>
      </c>
      <c r="C1" s="17" t="s">
        <v>27</v>
      </c>
      <c r="D1" s="18">
        <v>1</v>
      </c>
    </row>
    <row r="2" spans="1:4" ht="75" x14ac:dyDescent="0.25">
      <c r="A2" s="16">
        <v>2</v>
      </c>
      <c r="B2" s="17" t="s">
        <v>28</v>
      </c>
      <c r="C2" s="17" t="s">
        <v>27</v>
      </c>
      <c r="D2" s="18">
        <v>8</v>
      </c>
    </row>
    <row r="3" spans="1:4" ht="105" x14ac:dyDescent="0.25">
      <c r="A3" s="16">
        <v>3</v>
      </c>
      <c r="B3" s="17" t="s">
        <v>29</v>
      </c>
      <c r="C3" s="17" t="s">
        <v>27</v>
      </c>
      <c r="D3" s="18">
        <v>2</v>
      </c>
    </row>
    <row r="4" spans="1:4" ht="60" x14ac:dyDescent="0.25">
      <c r="A4" s="16">
        <v>4</v>
      </c>
      <c r="B4" s="17" t="s">
        <v>30</v>
      </c>
      <c r="C4" s="17" t="s">
        <v>27</v>
      </c>
      <c r="D4" s="18">
        <v>3</v>
      </c>
    </row>
    <row r="5" spans="1:4" ht="135" x14ac:dyDescent="0.25">
      <c r="A5" s="16">
        <v>5</v>
      </c>
      <c r="B5" s="17" t="s">
        <v>31</v>
      </c>
      <c r="C5" s="17" t="s">
        <v>27</v>
      </c>
      <c r="D5" s="18">
        <v>2</v>
      </c>
    </row>
    <row r="6" spans="1:4" ht="150" x14ac:dyDescent="0.25">
      <c r="A6" s="16">
        <v>6</v>
      </c>
      <c r="B6" s="17" t="s">
        <v>32</v>
      </c>
      <c r="C6" s="17" t="s">
        <v>27</v>
      </c>
      <c r="D6" s="18">
        <v>1</v>
      </c>
    </row>
    <row r="7" spans="1:4" ht="30" x14ac:dyDescent="0.25">
      <c r="A7" s="16">
        <v>7</v>
      </c>
      <c r="B7" s="17" t="s">
        <v>33</v>
      </c>
      <c r="C7" s="17" t="s">
        <v>27</v>
      </c>
      <c r="D7" s="18">
        <v>2</v>
      </c>
    </row>
    <row r="8" spans="1:4" ht="45" x14ac:dyDescent="0.25">
      <c r="A8" s="16">
        <v>8</v>
      </c>
      <c r="B8" s="17" t="s">
        <v>34</v>
      </c>
      <c r="C8" s="17" t="s">
        <v>27</v>
      </c>
      <c r="D8" s="18">
        <v>5</v>
      </c>
    </row>
    <row r="9" spans="1:4" ht="105" x14ac:dyDescent="0.25">
      <c r="A9" s="16">
        <v>9</v>
      </c>
      <c r="B9" s="17" t="s">
        <v>35</v>
      </c>
      <c r="C9" s="17" t="s">
        <v>27</v>
      </c>
      <c r="D9" s="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u101</cp:lastModifiedBy>
  <cp:lastPrinted>2025-08-05T11:31:53Z</cp:lastPrinted>
  <dcterms:created xsi:type="dcterms:W3CDTF">2014-01-15T18:15:09Z</dcterms:created>
  <dcterms:modified xsi:type="dcterms:W3CDTF">2026-08-26T12:14:28Z</dcterms:modified>
</cp:coreProperties>
</file>