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N7" i="1"/>
  <c r="O7" s="1"/>
  <c r="P7" s="1"/>
  <c r="Q7" s="1"/>
  <c r="K7"/>
  <c r="L7" s="1"/>
  <c r="M7" s="1"/>
  <c r="Q8" l="1"/>
</calcChain>
</file>

<file path=xl/sharedStrings.xml><?xml version="1.0" encoding="utf-8"?>
<sst xmlns="http://schemas.openxmlformats.org/spreadsheetml/2006/main" count="27" uniqueCount="27">
  <si>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</t>
  </si>
  <si>
    <t>Обоснование начальной (максимальной) цены контракта, цены контракта Используемый метод определения НМЦК - метод сопоставимых рыночных цен (анализ рынка) - ст.22 Федерального закона от 05.04.2013 г №44-ФЗ
Товары, цены на которые  представили условные поставщики, признаются однородными, т.к. коэффициент вариации не превышает 33%
  Расчет начальной цены за единицу продукции, 
установленной Заказчиком на момент проведения закупки*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</si>
  <si>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</si>
  <si>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</si>
  <si>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</si>
  <si>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</si>
  <si>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(руб./ед.изм.), статистика,данные реестра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</si>
  <si>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</si>
  <si>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</si>
  <si>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</si>
  <si>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</si>
  <si>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</si>
  <si>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sz val="12"/>
        <color indexed="8"/>
        <rFont val="Times New Roman"/>
        <family val="1"/>
        <charset val="204"/>
      </rPr>
  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</si>
  <si>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</si>
  <si>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до сотых долей после запятой (руб.)</t>
  </si>
  <si>
    <t>Н(М)ЦК, ЦКЕП контракта с учетом округления цены за единицу (руб.)</t>
  </si>
  <si>
    <t>Исполнитель:</t>
  </si>
  <si>
    <t>специалист по закупкам</t>
  </si>
  <si>
    <t>(должность)</t>
  </si>
  <si>
    <t>______________  О.В. Сиротинина</t>
  </si>
  <si>
    <t xml:space="preserve">         (подпись/расшифровка подписи)</t>
  </si>
  <si>
    <t>усл. ед.</t>
  </si>
  <si>
    <t>АТОЛ Connect. Пакет инструментов работы с ККТ на 1 год</t>
  </si>
  <si>
    <t>Исполнитель №1 Коммерческое предложение №1232 от  10.06.2026</t>
  </si>
  <si>
    <t>Исполнитель №2 Коммерческое предложение №1233 от 11.06.2026</t>
  </si>
  <si>
    <t>Исполнитель №3 Коммерческое предложение №1234 от 11.06.2026</t>
  </si>
  <si>
    <t xml:space="preserve">Обоснованная НМЦК составила 3300,00 минимальная предложенная потенциальным исполнителем. 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</si>
</sst>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14" fontId="0" fillId="0" borderId="0" xfId="0" applyNumberFormat="1"/>
    <xf numFmtId="14" fontId="8" fillId="0" borderId="0" xfId="0" applyNumberFormat="1" applyFont="1"/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2" fontId="9" fillId="0" borderId="3" xfId="0" applyNumberFormat="1" applyFont="1" applyBorder="1" applyAlignment="1">
      <alignment horizontal="center" vertical="top" wrapTex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/>
    <xf numFmtId="0" fontId="4" fillId="0" borderId="3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0" fillId="0" borderId="3" xfId="0" applyBorder="1"/>
    <xf numFmtId="0" fontId="8" fillId="0" borderId="3" xfId="0" applyFont="1" applyBorder="1"/>
    <xf numFmtId="0" fontId="8" fillId="0" borderId="3" xfId="0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1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4" fontId="0" fillId="0" borderId="0" xfId="0" applyNumberForma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5</xdr:row>
      <xdr:rowOff>952500</xdr:rowOff>
    </xdr:from>
    <xdr:to>
      <xdr:col>13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3225" y="4057650"/>
          <a:ext cx="1219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923925</xdr:rowOff>
    </xdr:from>
    <xdr:to>
      <xdr:col>11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72600" y="40290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108697</xdr:colOff>
      <xdr:row>5</xdr:row>
      <xdr:rowOff>1913965</xdr:rowOff>
    </xdr:from>
    <xdr:to>
      <xdr:col>13</xdr:col>
      <xdr:colOff>1594597</xdr:colOff>
      <xdr:row>5</xdr:row>
      <xdr:rowOff>2275915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891122" y="501911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266700</xdr:colOff>
      <xdr:row>5</xdr:row>
      <xdr:rowOff>1400175</xdr:rowOff>
    </xdr:from>
    <xdr:to>
      <xdr:col>13</xdr:col>
      <xdr:colOff>419100</xdr:colOff>
      <xdr:row>5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049125" y="45053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16"/>
  <sheetViews>
    <sheetView tabSelected="1" topLeftCell="A4" workbookViewId="0">
      <selection activeCell="G14" sqref="G14"/>
    </sheetView>
  </sheetViews>
  <sheetFormatPr defaultRowHeight="15"/>
  <cols>
    <col min="1" max="1" width="5.140625" customWidth="1"/>
    <col min="2" max="2" width="27.7109375" style="10" customWidth="1"/>
    <col min="3" max="3" width="10.28515625" customWidth="1"/>
    <col min="4" max="4" width="13.42578125" customWidth="1"/>
    <col min="5" max="5" width="11.7109375" customWidth="1"/>
    <col min="6" max="6" width="9.5703125" customWidth="1"/>
    <col min="7" max="7" width="12.42578125" customWidth="1"/>
    <col min="8" max="8" width="11.5703125" customWidth="1"/>
    <col min="9" max="9" width="13.28515625" customWidth="1"/>
    <col min="11" max="11" width="16" customWidth="1"/>
    <col min="12" max="12" width="17.85546875" customWidth="1"/>
    <col min="13" max="13" width="18.5703125" customWidth="1"/>
    <col min="14" max="14" width="29.5703125" customWidth="1"/>
    <col min="15" max="15" width="15.5703125" customWidth="1"/>
    <col min="16" max="16" width="24.7109375" customWidth="1"/>
    <col min="17" max="17" width="19.42578125" customWidth="1"/>
    <col min="18" max="18" width="15.85546875" customWidth="1"/>
  </cols>
  <sheetData>
    <row r="3" spans="1:17" ht="36.75" customHeight="1">
      <c r="A3" s="29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1" customFormat="1" ht="132" customHeight="1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7" s="1" customFormat="1" ht="45.75" customHeight="1">
      <c r="A5" s="31" t="s">
        <v>2</v>
      </c>
      <c r="B5" s="31" t="s">
        <v>3</v>
      </c>
      <c r="C5" s="31" t="s">
        <v>4</v>
      </c>
      <c r="D5" s="31" t="s">
        <v>5</v>
      </c>
      <c r="E5" s="34" t="s">
        <v>6</v>
      </c>
      <c r="F5" s="34"/>
      <c r="G5" s="34"/>
      <c r="H5" s="34"/>
      <c r="I5" s="34"/>
      <c r="J5" s="34"/>
      <c r="K5" s="35" t="s">
        <v>7</v>
      </c>
      <c r="L5" s="32"/>
      <c r="M5" s="32"/>
      <c r="N5" s="36" t="s">
        <v>8</v>
      </c>
      <c r="O5" s="32"/>
      <c r="P5" s="32"/>
      <c r="Q5" s="32"/>
    </row>
    <row r="6" spans="1:17" s="1" customFormat="1" ht="188.25" customHeight="1">
      <c r="A6" s="32"/>
      <c r="B6" s="32"/>
      <c r="C6" s="32"/>
      <c r="D6" s="33"/>
      <c r="E6" s="3"/>
      <c r="F6" s="3"/>
      <c r="G6" s="3" t="s">
        <v>23</v>
      </c>
      <c r="H6" s="3" t="s">
        <v>24</v>
      </c>
      <c r="I6" s="3" t="s">
        <v>25</v>
      </c>
      <c r="J6" s="3"/>
      <c r="K6" s="2" t="s">
        <v>9</v>
      </c>
      <c r="L6" s="2" t="s">
        <v>10</v>
      </c>
      <c r="M6" s="4" t="s">
        <v>11</v>
      </c>
      <c r="N6" s="5" t="s">
        <v>12</v>
      </c>
      <c r="O6" s="5" t="s">
        <v>13</v>
      </c>
      <c r="P6" s="5" t="s">
        <v>14</v>
      </c>
      <c r="Q6" s="5" t="s">
        <v>15</v>
      </c>
    </row>
    <row r="7" spans="1:17" s="1" customFormat="1" ht="47.25" customHeight="1">
      <c r="A7" s="23">
        <v>1</v>
      </c>
      <c r="B7" s="25" t="s">
        <v>22</v>
      </c>
      <c r="C7" s="24" t="s">
        <v>21</v>
      </c>
      <c r="D7" s="22">
        <v>1</v>
      </c>
      <c r="E7" s="21"/>
      <c r="F7" s="21"/>
      <c r="G7" s="18">
        <v>3300</v>
      </c>
      <c r="H7" s="18">
        <v>3850</v>
      </c>
      <c r="I7" s="18">
        <v>4500</v>
      </c>
      <c r="J7" s="21"/>
      <c r="K7" s="6">
        <f t="shared" ref="K7" si="0">AVERAGE(E7:I7)</f>
        <v>3883.3333333333335</v>
      </c>
      <c r="L7" s="7">
        <f t="shared" ref="L7" si="1">SQRT(((SUM(IF(H7&lt;&gt;0,POWER(H7-K7,2),),IF(F7&lt;&gt;0, POWER(F7-K7,2),),IF(E7&lt;&gt;0, POWER(E7-K7,2),),IF(G7&lt;&gt;0, POWER(G7-K7,2),),IF(I7&lt;&gt;0, POWER(I7-K7,2),))/(COUNTA(E7:I7)-1))))</f>
        <v>600.69404303133661</v>
      </c>
      <c r="M7" s="8">
        <f t="shared" ref="M7" si="2">L7/K7*100</f>
        <v>15.468516129562316</v>
      </c>
      <c r="N7" s="6">
        <f>D7/3*(E7+F7+G7+H7+I7)</f>
        <v>3883.333333333333</v>
      </c>
      <c r="O7" s="9">
        <f t="shared" ref="O7" si="3">N7/D7</f>
        <v>3883.333333333333</v>
      </c>
      <c r="P7" s="6">
        <f t="shared" ref="P7" si="4">ROUNDDOWN(O7,2)</f>
        <v>3883.33</v>
      </c>
      <c r="Q7" s="6">
        <f t="shared" ref="Q7" si="5">P7*D7</f>
        <v>3883.33</v>
      </c>
    </row>
    <row r="8" spans="1:17" ht="15.75">
      <c r="B8" s="16"/>
      <c r="C8" s="17"/>
      <c r="D8" s="17"/>
      <c r="E8" s="17"/>
      <c r="F8" s="17"/>
      <c r="G8" s="19"/>
      <c r="H8" s="19"/>
      <c r="I8" s="20"/>
      <c r="Q8" s="11">
        <f>SUM(Q7:Q7)</f>
        <v>3883.33</v>
      </c>
    </row>
    <row r="9" spans="1:17" ht="15.75">
      <c r="B9" s="26" t="s">
        <v>26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1:17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7" ht="15.75">
      <c r="C11" s="12" t="s">
        <v>16</v>
      </c>
      <c r="F11" s="13"/>
    </row>
    <row r="12" spans="1:17" ht="15.75">
      <c r="C12" s="12" t="s">
        <v>17</v>
      </c>
      <c r="D12" s="12"/>
      <c r="E12" s="12"/>
      <c r="H12" s="27"/>
      <c r="I12" s="27"/>
      <c r="J12" s="27"/>
    </row>
    <row r="13" spans="1:17" ht="15.75">
      <c r="C13" s="12" t="s">
        <v>18</v>
      </c>
      <c r="D13" s="12"/>
      <c r="E13" s="12"/>
      <c r="H13" s="12"/>
      <c r="I13" s="12"/>
      <c r="J13" s="12"/>
    </row>
    <row r="14" spans="1:17" ht="15.75">
      <c r="C14" s="12"/>
      <c r="D14" s="12"/>
      <c r="E14" s="12"/>
      <c r="H14" s="12"/>
      <c r="I14" s="12"/>
      <c r="J14" s="12"/>
    </row>
    <row r="15" spans="1:17" ht="15.75">
      <c r="B15" s="37">
        <v>46188</v>
      </c>
      <c r="C15" s="28" t="s">
        <v>19</v>
      </c>
      <c r="D15" s="28"/>
      <c r="E15" s="28"/>
      <c r="G15" s="14"/>
      <c r="H15" s="15"/>
      <c r="I15" s="15"/>
      <c r="J15" s="15"/>
    </row>
    <row r="16" spans="1:17" ht="15.75">
      <c r="C16" s="12" t="s">
        <v>20</v>
      </c>
      <c r="D16" s="12"/>
      <c r="E16" s="12"/>
      <c r="H16" s="12"/>
      <c r="I16" s="12"/>
      <c r="J16" s="12"/>
    </row>
  </sheetData>
  <mergeCells count="12">
    <mergeCell ref="B9:Q9"/>
    <mergeCell ref="H12:J12"/>
    <mergeCell ref="C15:E15"/>
    <mergeCell ref="A3:Q3"/>
    <mergeCell ref="A4:Q4"/>
    <mergeCell ref="A5:A6"/>
    <mergeCell ref="B5:B6"/>
    <mergeCell ref="C5:C6"/>
    <mergeCell ref="D5:D6"/>
    <mergeCell ref="E5:J5"/>
    <mergeCell ref="K5:M5"/>
    <mergeCell ref="N5:Q5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2026-06-15T01:34:14Z</dcterms:modified>
</cp:coreProperties>
</file>