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2" sheetId="1" state="visible" r:id="rId3"/>
  </sheets>
  <definedNames>
    <definedName function="false" hidden="false" localSheetId="0" name="_xlnm.Print_Area" vbProcedure="false">Лист2!$A$1:$P$24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<sst xmlns="http://schemas.openxmlformats.org/spreadsheetml/2006/main" count="58" uniqueCount="52">
  <si>
    <t xml:space="preserve">Приложение № 2
</t>
  </si>
  <si>
    <t xml:space="preserve">Обоснование начальной (максимальной) цены контракта, цены контракта, заключаемого с единственным поставщиком (подрядчиком, исполнителем)</t>
  </si>
  <si>
    <t xml:space="preserve">Основные характеристики объекта закупки</t>
  </si>
  <si>
    <t xml:space="preserve">№ п/п</t>
  </si>
  <si>
    <t xml:space="preserve">Наименование</t>
  </si>
  <si>
    <t xml:space="preserve">Характеристики объекта закупки</t>
  </si>
  <si>
    <t xml:space="preserve">Кол-во позиций (всего)</t>
  </si>
  <si>
    <t xml:space="preserve">Единица измерения</t>
  </si>
  <si>
    <t xml:space="preserve">Оказание услуг по проведению санитарно-противоэпидемических (профилактических)  мероприятий по дезинсекции и дератизации помещений ГУФССП России по г Москве</t>
  </si>
  <si>
    <t xml:space="preserve">В соответствии с описанием объекта закупки</t>
  </si>
  <si>
    <t xml:space="preserve">см. таблицу</t>
  </si>
  <si>
    <t xml:space="preserve">условная единица</t>
  </si>
  <si>
    <t xml:space="preserve">Используемый метод определения начальной (максимальной) цены контракта (далее - НМЦК), обоснование его применения</t>
  </si>
  <si>
    <t xml:space="preserve">НМЦК была определена методом сопоставимых рыночных цен (анализа рынка) в соответствии с приказом Минэкономразвития России № 567 от 02.10.2013 «Об утверждении методических рекомендаций по применению методов определения (начальной) максимальной цены, цены контракта, заключаемого с единственным поставщиком (подрядчиком, исполнителем)».</t>
  </si>
  <si>
    <t xml:space="preserve">Тарифы и нормативы на отпускные цены (при необходимости)</t>
  </si>
  <si>
    <t xml:space="preserve">Расчетные формулы</t>
  </si>
  <si>
    <t xml:space="preserve">начальная (максимальная) цена контракта,  определяемая методом сопоставимых рыночных цен (анализ рынка)</t>
  </si>
  <si>
    <t xml:space="preserve"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услуг, с учетом различий в характеристиках товаров, коммерческих и (или) финансовых условий поставок товаров, работ, услуг</t>
  </si>
  <si>
    <t xml:space="preserve">средняя арифметическая величина цены единицы товара, работы, услуги - &lt;ц&gt; </t>
  </si>
  <si>
    <t xml:space="preserve">отношение суммы цен единицы товара, указанных во всех ценовых предложениях к количеству полученных ценовых предложений</t>
  </si>
  <si>
    <t xml:space="preserve">среднее квадратичное отклонение σ</t>
  </si>
  <si>
    <t xml:space="preserve">цi  - цена единицы товара, работы, услуги, указанная в предложении с номером i;
&lt;ц&gt; - средняя арифметическая величина цены единицы товара, работы, услуги;
n - количество значений, используемых в расчете
</t>
  </si>
  <si>
    <t xml:space="preserve">коэффициент вариации V</t>
  </si>
  <si>
    <t xml:space="preserve">Совокупность цен принимается однородной при значении коэффициента вариации менее 33%</t>
  </si>
  <si>
    <t xml:space="preserve">начальная (максимальная) цена контракта для каждого предмета закупки (рыночная стоимость)</t>
  </si>
  <si>
    <t xml:space="preserve"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предложении с номером i</t>
  </si>
  <si>
    <t xml:space="preserve">Начальная (максимальная) цена контракта</t>
  </si>
  <si>
    <t xml:space="preserve">сумма НМЦК всех предметов закупки</t>
  </si>
  <si>
    <t xml:space="preserve">Дата составления</t>
  </si>
  <si>
    <t xml:space="preserve">Оказание услуг по проведению санитарно-противоэпидемических (профилактических)  мероприятий по дезинсекции и дератизации помещений 
ГУФССП России по г Москве</t>
  </si>
  <si>
    <t xml:space="preserve">Наименование товара, работ, услуг</t>
  </si>
  <si>
    <t xml:space="preserve">Объем</t>
  </si>
  <si>
    <t xml:space="preserve">Ценовое предложение №1 вх № 06002 от 20.04.2026</t>
  </si>
  <si>
    <t xml:space="preserve">Ценовое предложение №2 вх № б/н от 06.04.2026</t>
  </si>
  <si>
    <t xml:space="preserve">Ценовое предложение №3 вх № 224-4 от 22.04.2026</t>
  </si>
  <si>
    <t xml:space="preserve">Ценовое предложение </t>
  </si>
  <si>
    <t xml:space="preserve">Средн. арифм.</t>
  </si>
  <si>
    <t xml:space="preserve">Кол-во источников</t>
  </si>
  <si>
    <t xml:space="preserve">Сред. квадр. откл. σ</t>
  </si>
  <si>
    <t xml:space="preserve">Коэффициент вариации V</t>
  </si>
  <si>
    <t xml:space="preserve">Совокупность значений</t>
  </si>
  <si>
    <t xml:space="preserve">Рыночная стоимость</t>
  </si>
  <si>
    <t xml:space="preserve">Ед.изм.</t>
  </si>
  <si>
    <t xml:space="preserve">Кол-во</t>
  </si>
  <si>
    <t xml:space="preserve">Цена за ед.изм.</t>
  </si>
  <si>
    <r>
      <rPr>
        <sz val="11"/>
        <color theme="1"/>
        <rFont val="Times New Roman"/>
        <family val="1"/>
        <charset val="204"/>
      </rPr>
      <t xml:space="preserve">Оказание услуг по дератизации (12657,20м</t>
    </r>
    <r>
      <rPr>
        <vertAlign val="superscript"/>
        <sz val="11"/>
        <color theme="1"/>
        <rFont val="Times New Roman"/>
        <family val="1"/>
        <charset val="204"/>
      </rPr>
      <t xml:space="preserve">2</t>
    </r>
    <r>
      <rPr>
        <sz val="11"/>
        <color theme="1"/>
        <rFont val="Times New Roman"/>
        <family val="1"/>
        <charset val="204"/>
      </rPr>
      <t xml:space="preserve">)</t>
    </r>
  </si>
  <si>
    <r>
      <rPr>
        <sz val="11"/>
        <color theme="1"/>
        <rFont val="Times New Roman"/>
        <family val="1"/>
        <charset val="204"/>
      </rPr>
      <t xml:space="preserve">Оказание услуг по дезинсекции </t>
    </r>
    <r>
      <rPr>
        <sz val="11"/>
        <color theme="1"/>
        <rFont val="Times New Roman"/>
        <family val="1"/>
        <charset val="1"/>
      </rPr>
      <t xml:space="preserve">(12657,20м</t>
    </r>
    <r>
      <rPr>
        <vertAlign val="superscript"/>
        <sz val="11"/>
        <color theme="1"/>
        <rFont val="Times New Roman"/>
        <family val="1"/>
        <charset val="1"/>
      </rPr>
      <t xml:space="preserve">2</t>
    </r>
    <r>
      <rPr>
        <sz val="11"/>
        <color theme="1"/>
        <rFont val="Times New Roman"/>
        <family val="1"/>
        <charset val="1"/>
      </rPr>
      <t xml:space="preserve">)</t>
    </r>
  </si>
  <si>
    <t xml:space="preserve">ИТОГО</t>
  </si>
  <si>
    <t xml:space="preserve">Расчет выполнил:   </t>
  </si>
  <si>
    <t xml:space="preserve">и.о. начальника ОМТО                                                                               __________________ С.Н. Волкова</t>
  </si>
  <si>
    <t xml:space="preserve">Соответствие обоснования начальной (максимальной) цены контракта, цены контракта, заключаемого с единственным поставщиком, требованиям ст. 22 Федерального закона от 05.04.2013 № 44-ФЗ «О контрактной системе в сфере осуществления закупок товаров, работ, услуг для государственных и муниципальных нужд», требованиям «Методических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поставщиком» (утв. Приказом МЭР от 02.10.2013 № 567)  удостоверяю:</t>
  </si>
  <si>
    <t xml:space="preserve">НМЦК составляет в соответствии с доведенными лимитами бюджетных обязательств 31 643,00 (тридцать одна тысяча шестьсот сорок три рубля 00 копеек)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</si>
</sst>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_р_."/>
    <numFmt numFmtId="166" formatCode="dd/mm/yyyy"/>
    <numFmt numFmtId="167" formatCode="General"/>
    <numFmt numFmtId="168" formatCode="#,##0.00"/>
  </numFmts>
  <fonts count="17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 val="true"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4"/>
      <color rgb="FFC9211E"/>
      <name val="Times New Roman"/>
      <family val="1"/>
      <charset val="204"/>
    </font>
    <font>
      <sz val="11"/>
      <name val="Times New Roman"/>
      <family val="1"/>
      <charset val="1"/>
    </font>
    <font>
      <vertAlign val="superscript"/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1"/>
    </font>
    <font>
      <vertAlign val="superscript"/>
      <sz val="11"/>
      <color theme="1"/>
      <name val="Times New Roman"/>
      <family val="1"/>
      <charset val="1"/>
    </font>
    <font>
      <b val="true"/>
      <sz val="14"/>
      <color rgb="FFC9211E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5" tint="0.5999"/>
        <bgColor rgb="FFFAC090"/>
      </patternFill>
    </fill>
    <fill>
      <patternFill patternType="solid">
        <fgColor theme="9" tint="0.3999"/>
        <bgColor rgb="FFE6B9B8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FFC7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44280</xdr:colOff>
      <xdr:row>10</xdr:row>
      <xdr:rowOff>22320</xdr:rowOff>
    </xdr:from>
    <xdr:to>
      <xdr:col>4</xdr:col>
      <xdr:colOff>1051920</xdr:colOff>
      <xdr:row>11</xdr:row>
      <xdr:rowOff>1800</xdr:rowOff>
    </xdr:to>
    <xdr:pic>
      <xdr:nvPicPr>
        <xdr:cNvPr id="0" name="Рисунок 10" descr=""/>
        <xdr:cNvPicPr/>
      </xdr:nvPicPr>
      <xdr:blipFill>
        <a:blip r:embed="rId1"/>
        <a:stretch/>
      </xdr:blipFill>
      <xdr:spPr>
        <a:xfrm>
          <a:off x="5139000" y="4422960"/>
          <a:ext cx="1618920" cy="69372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4</xdr:col>
      <xdr:colOff>820440</xdr:colOff>
      <xdr:row>12</xdr:row>
      <xdr:rowOff>21600</xdr:rowOff>
    </xdr:to>
    <xdr:pic>
      <xdr:nvPicPr>
        <xdr:cNvPr id="1" name="Рисунок 11" descr=""/>
        <xdr:cNvPicPr/>
      </xdr:nvPicPr>
      <xdr:blipFill>
        <a:blip r:embed="rId2"/>
        <a:stretch/>
      </xdr:blipFill>
      <xdr:spPr>
        <a:xfrm>
          <a:off x="5094720" y="5114880"/>
          <a:ext cx="1431720" cy="4406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140040</xdr:colOff>
      <xdr:row>8</xdr:row>
      <xdr:rowOff>4320</xdr:rowOff>
    </xdr:from>
    <xdr:to>
      <xdr:col>6</xdr:col>
      <xdr:colOff>178920</xdr:colOff>
      <xdr:row>8</xdr:row>
      <xdr:rowOff>637920</xdr:rowOff>
    </xdr:to>
    <xdr:pic>
      <xdr:nvPicPr>
        <xdr:cNvPr id="2" name="Рисунок 12" descr=""/>
        <xdr:cNvPicPr/>
      </xdr:nvPicPr>
      <xdr:blipFill>
        <a:blip r:embed="rId3"/>
        <a:stretch/>
      </xdr:blipFill>
      <xdr:spPr>
        <a:xfrm>
          <a:off x="5234760" y="3157200"/>
          <a:ext cx="3177720" cy="63360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1048576"/>
  <sheetViews>
    <sheetView showFormulas="false" showGridLines="true" showRowColHeaders="true" showZeros="true" rightToLeft="false" tabSelected="true" showOutlineSymbols="true" defaultGridColor="true" view="normal" topLeftCell="A16" colorId="64" zoomScale="95" zoomScaleNormal="95" zoomScalePageLayoutView="100" workbookViewId="0">
      <selection pane="topLeft" activeCell="B20" activeCellId="0" sqref="B20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58.71"/>
    <col collapsed="false" customWidth="true" hidden="false" outlineLevel="0" max="3" min="3" style="1" width="9.57"/>
    <col collapsed="false" customWidth="true" hidden="false" outlineLevel="0" max="5" min="5" style="1" width="18"/>
    <col collapsed="false" customWidth="true" hidden="false" outlineLevel="0" max="7" min="6" style="1" width="17.86"/>
    <col collapsed="false" customWidth="true" hidden="false" outlineLevel="0" max="8" min="8" style="1" width="15.29"/>
    <col collapsed="false" customWidth="true" hidden="true" outlineLevel="0" max="10" min="9" style="1" width="12.15"/>
    <col collapsed="false" customWidth="true" hidden="false" outlineLevel="0" max="11" min="11" style="1" width="14.42"/>
    <col collapsed="false" customWidth="true" hidden="false" outlineLevel="0" max="12" min="12" style="1" width="13.86"/>
    <col collapsed="false" customWidth="true" hidden="false" outlineLevel="0" max="13" min="13" style="1" width="11.71"/>
    <col collapsed="false" customWidth="true" hidden="false" outlineLevel="0" max="14" min="14" style="1" width="14"/>
    <col collapsed="false" customWidth="true" hidden="false" outlineLevel="0" max="15" min="15" style="1" width="18.29"/>
    <col collapsed="false" customWidth="true" hidden="false" outlineLevel="0" max="16" min="16" style="1" width="18.42"/>
  </cols>
  <sheetData>
    <row r="1" customFormat="false" ht="32.25" hidden="false" customHeight="true" outlineLevel="0" collapsed="false">
      <c r="A1" s="2"/>
      <c r="B1" s="2"/>
      <c r="C1" s="2"/>
      <c r="D1" s="2"/>
      <c r="E1" s="3"/>
      <c r="F1" s="3"/>
      <c r="G1" s="3"/>
      <c r="H1" s="3"/>
      <c r="I1" s="3"/>
      <c r="J1" s="3"/>
      <c r="K1" s="4" t="s">
        <v>0</v>
      </c>
      <c r="L1" s="4"/>
      <c r="M1" s="4"/>
      <c r="N1" s="4"/>
      <c r="O1" s="4"/>
      <c r="P1" s="4"/>
    </row>
    <row r="2" customFormat="false" ht="18.75" hidden="false" customHeight="true" outlineLevel="0" collapsed="false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customFormat="false" ht="10.5" hidden="false" customHeight="true" outlineLevel="0" collapsed="false">
      <c r="A3" s="6" t="s">
        <v>2</v>
      </c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customFormat="false" ht="16.5" hidden="false" customHeight="true" outlineLevel="0" collapsed="false">
      <c r="A4" s="6"/>
      <c r="B4" s="6"/>
      <c r="C4" s="6"/>
      <c r="D4" s="8" t="s">
        <v>3</v>
      </c>
      <c r="E4" s="8" t="s">
        <v>4</v>
      </c>
      <c r="F4" s="8"/>
      <c r="G4" s="8"/>
      <c r="H4" s="8" t="s">
        <v>5</v>
      </c>
      <c r="I4" s="8"/>
      <c r="J4" s="8"/>
      <c r="K4" s="8"/>
      <c r="L4" s="8"/>
      <c r="M4" s="8"/>
      <c r="N4" s="8" t="s">
        <v>6</v>
      </c>
      <c r="O4" s="8"/>
      <c r="P4" s="8" t="s">
        <v>7</v>
      </c>
      <c r="Q4" s="9"/>
    </row>
    <row r="5" customFormat="false" ht="77.25" hidden="false" customHeight="true" outlineLevel="0" collapsed="false">
      <c r="A5" s="6"/>
      <c r="B5" s="6"/>
      <c r="C5" s="6"/>
      <c r="D5" s="10" t="n">
        <v>1</v>
      </c>
      <c r="E5" s="11" t="s">
        <v>8</v>
      </c>
      <c r="F5" s="11"/>
      <c r="G5" s="11"/>
      <c r="H5" s="10" t="s">
        <v>9</v>
      </c>
      <c r="I5" s="10"/>
      <c r="J5" s="10"/>
      <c r="K5" s="10"/>
      <c r="L5" s="10"/>
      <c r="M5" s="10"/>
      <c r="N5" s="11" t="s">
        <v>10</v>
      </c>
      <c r="O5" s="11"/>
      <c r="P5" s="11" t="s">
        <v>11</v>
      </c>
    </row>
    <row r="6" customFormat="false" ht="31.5" hidden="false" customHeight="true" outlineLevel="0" collapsed="false">
      <c r="A6" s="6" t="s">
        <v>12</v>
      </c>
      <c r="B6" s="6"/>
      <c r="C6" s="6"/>
      <c r="D6" s="12" t="s">
        <v>13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customFormat="false" ht="45.75" hidden="false" customHeight="true" outlineLevel="0" collapsed="false">
      <c r="A7" s="6" t="s">
        <v>14</v>
      </c>
      <c r="B7" s="6"/>
      <c r="C7" s="6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customFormat="false" ht="15.75" hidden="false" customHeight="true" outlineLevel="0" collapsed="false">
      <c r="A8" s="14" t="s">
        <v>15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customFormat="false" ht="73.5" hidden="false" customHeight="true" outlineLevel="0" collapsed="false">
      <c r="A9" s="6" t="s">
        <v>16</v>
      </c>
      <c r="B9" s="6"/>
      <c r="C9" s="6"/>
      <c r="D9" s="6" t="s">
        <v>17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customFormat="false" ht="24.75" hidden="false" customHeight="true" outlineLevel="0" collapsed="false">
      <c r="A10" s="6" t="s">
        <v>18</v>
      </c>
      <c r="B10" s="6"/>
      <c r="C10" s="6"/>
      <c r="D10" s="15" t="s">
        <v>19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customFormat="false" ht="56.25" hidden="false" customHeight="true" outlineLevel="0" collapsed="false">
      <c r="A11" s="6" t="s">
        <v>20</v>
      </c>
      <c r="B11" s="6"/>
      <c r="C11" s="6"/>
      <c r="D11" s="6" t="s">
        <v>21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customFormat="false" ht="33" hidden="false" customHeight="true" outlineLevel="0" collapsed="false">
      <c r="A12" s="6" t="s">
        <v>22</v>
      </c>
      <c r="B12" s="6"/>
      <c r="C12" s="6"/>
      <c r="D12" s="6" t="s">
        <v>23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customFormat="false" ht="63" hidden="false" customHeight="true" outlineLevel="0" collapsed="false">
      <c r="A13" s="16" t="s">
        <v>24</v>
      </c>
      <c r="B13" s="16"/>
      <c r="C13" s="16"/>
      <c r="D13" s="6" t="s">
        <v>25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customFormat="false" ht="15.75" hidden="false" customHeight="true" outlineLevel="0" collapsed="false">
      <c r="A14" s="16" t="s">
        <v>26</v>
      </c>
      <c r="B14" s="16"/>
      <c r="C14" s="16"/>
      <c r="D14" s="6" t="s">
        <v>27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customFormat="false" ht="17.25" hidden="false" customHeight="true" outlineLevel="0" collapsed="false">
      <c r="A15" s="17" t="s">
        <v>28</v>
      </c>
      <c r="B15" s="17"/>
      <c r="C15" s="18" t="n">
        <v>46190</v>
      </c>
      <c r="D15" s="18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customFormat="false" ht="41.25" hidden="false" customHeight="true" outlineLevel="0" collapsed="false">
      <c r="A16" s="14" t="s">
        <v>26</v>
      </c>
      <c r="B16" s="14"/>
      <c r="C16" s="20" t="n">
        <v>31643</v>
      </c>
      <c r="D16" s="20"/>
      <c r="E16" s="21" t="s">
        <v>29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7" customFormat="false" ht="57.75" hidden="false" customHeight="true" outlineLevel="0" collapsed="false">
      <c r="A17" s="22" t="s">
        <v>3</v>
      </c>
      <c r="B17" s="22" t="s">
        <v>30</v>
      </c>
      <c r="C17" s="22" t="s">
        <v>31</v>
      </c>
      <c r="D17" s="22"/>
      <c r="E17" s="23" t="s">
        <v>32</v>
      </c>
      <c r="F17" s="23" t="s">
        <v>33</v>
      </c>
      <c r="G17" s="23" t="s">
        <v>34</v>
      </c>
      <c r="H17" s="22" t="s">
        <v>35</v>
      </c>
      <c r="I17" s="24"/>
      <c r="J17" s="24"/>
      <c r="K17" s="24" t="s">
        <v>36</v>
      </c>
      <c r="L17" s="24" t="s">
        <v>37</v>
      </c>
      <c r="M17" s="24" t="s">
        <v>38</v>
      </c>
      <c r="N17" s="24" t="s">
        <v>39</v>
      </c>
      <c r="O17" s="24" t="s">
        <v>40</v>
      </c>
      <c r="P17" s="24" t="s">
        <v>41</v>
      </c>
    </row>
    <row r="18" customFormat="false" ht="14.25" hidden="false" customHeight="true" outlineLevel="0" collapsed="false">
      <c r="A18" s="22"/>
      <c r="B18" s="22"/>
      <c r="C18" s="22" t="s">
        <v>42</v>
      </c>
      <c r="D18" s="22" t="s">
        <v>43</v>
      </c>
      <c r="E18" s="25" t="s">
        <v>44</v>
      </c>
      <c r="F18" s="25" t="s">
        <v>44</v>
      </c>
      <c r="G18" s="25" t="s">
        <v>44</v>
      </c>
      <c r="H18" s="24"/>
      <c r="I18" s="24"/>
      <c r="J18" s="24"/>
      <c r="K18" s="24"/>
      <c r="L18" s="24"/>
      <c r="M18" s="24"/>
      <c r="N18" s="24"/>
      <c r="O18" s="24"/>
      <c r="P18" s="24"/>
    </row>
    <row r="19" s="34" customFormat="true" ht="45" hidden="false" customHeight="true" outlineLevel="0" collapsed="false">
      <c r="A19" s="26" t="n">
        <v>1</v>
      </c>
      <c r="B19" s="16" t="s">
        <v>45</v>
      </c>
      <c r="C19" s="16" t="s">
        <v>11</v>
      </c>
      <c r="D19" s="16" t="n">
        <v>1</v>
      </c>
      <c r="E19" s="27" t="n">
        <v>13036.92</v>
      </c>
      <c r="F19" s="27" t="n">
        <v>13949.5</v>
      </c>
      <c r="G19" s="27" t="n">
        <v>12657.2</v>
      </c>
      <c r="H19" s="27"/>
      <c r="I19" s="28"/>
      <c r="J19" s="28"/>
      <c r="K19" s="29" t="n">
        <f aca="false">AVERAGE(E19:J19)</f>
        <v>13214.54</v>
      </c>
      <c r="L19" s="16" t="n">
        <v>3</v>
      </c>
      <c r="M19" s="30" t="n">
        <f aca="false">STDEV(E19,F19,G19,H19,I19,J19)</f>
        <v>664.207400440555</v>
      </c>
      <c r="N19" s="30" t="n">
        <f aca="false">M19/K19*100</f>
        <v>5.02633765867412</v>
      </c>
      <c r="O19" s="30" t="str">
        <f aca="false">IF(N19&lt;33,"ОДНОРОДНЫЕ","НЕОДНОРОДНЫЕ")</f>
        <v>ОДНОРОДНЫЕ</v>
      </c>
      <c r="P19" s="31" t="n">
        <f aca="false">D19*K19</f>
        <v>13214.54</v>
      </c>
      <c r="Q19" s="32"/>
      <c r="R19" s="33"/>
      <c r="S19" s="33"/>
    </row>
    <row r="20" s="34" customFormat="true" ht="48.75" hidden="false" customHeight="true" outlineLevel="0" collapsed="false">
      <c r="A20" s="26" t="n">
        <v>2</v>
      </c>
      <c r="B20" s="16" t="s">
        <v>46</v>
      </c>
      <c r="C20" s="16" t="s">
        <v>11</v>
      </c>
      <c r="D20" s="16" t="n">
        <v>1</v>
      </c>
      <c r="E20" s="27" t="n">
        <v>19555.37</v>
      </c>
      <c r="F20" s="27" t="n">
        <v>20924.25</v>
      </c>
      <c r="G20" s="27" t="n">
        <v>18985.8</v>
      </c>
      <c r="H20" s="27"/>
      <c r="I20" s="28"/>
      <c r="J20" s="28"/>
      <c r="K20" s="29" t="n">
        <f aca="false">AVERAGE(E20:J20)</f>
        <v>19821.8066666667</v>
      </c>
      <c r="L20" s="16" t="n">
        <v>3</v>
      </c>
      <c r="M20" s="30" t="n">
        <f aca="false">STDEV(E20,F20,G20,H20,I20,J20)</f>
        <v>996.312437759027</v>
      </c>
      <c r="N20" s="30" t="n">
        <f aca="false">M20/K20*100</f>
        <v>5.02634524951994</v>
      </c>
      <c r="O20" s="30" t="str">
        <f aca="false">IF(N20&lt;33,"ОДНОРОДНЫЕ","НЕОДНОРОДНЫЕ")</f>
        <v>ОДНОРОДНЫЕ</v>
      </c>
      <c r="P20" s="31" t="n">
        <f aca="false">D20*K20</f>
        <v>19821.8066666667</v>
      </c>
      <c r="Q20" s="32"/>
      <c r="R20" s="33"/>
      <c r="S20" s="33"/>
    </row>
    <row r="21" s="34" customFormat="true" ht="16.45" hidden="false" customHeight="true" outlineLevel="0" collapsed="false">
      <c r="A21" s="35" t="s">
        <v>47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6" t="n">
        <f aca="false">P19+P20</f>
        <v>33036.3466666667</v>
      </c>
      <c r="Q21" s="32"/>
      <c r="R21" s="33"/>
      <c r="S21" s="33"/>
    </row>
    <row r="22" customFormat="false" ht="15" hidden="false" customHeight="false" outlineLevel="0" collapsed="false">
      <c r="A22" s="37" t="s">
        <v>48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4"/>
    </row>
    <row r="23" customFormat="false" ht="15" hidden="false" customHeight="false" outlineLevel="0" collapsed="false">
      <c r="A23" s="37" t="s">
        <v>49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4"/>
    </row>
    <row r="24" customFormat="false" ht="49.5" hidden="false" customHeight="true" outlineLevel="0" collapsed="false">
      <c r="A24" s="38" t="s">
        <v>50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customFormat="false" ht="17.35" hidden="false" customHeight="false" outlineLevel="0" collapsed="false">
      <c r="A25" s="39" t="s">
        <v>51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</row>
    <row r="1048574" customFormat="false" ht="14.35" hidden="false" customHeight="false" outlineLevel="0" collapsed="false"/>
    <row r="1048575" customFormat="false" ht="14.35" hidden="false" customHeight="false" outlineLevel="0" collapsed="false"/>
    <row r="1048576" customFormat="false" ht="14.35" hidden="false" customHeight="false" outlineLevel="0" collapsed="false"/>
  </sheetData>
  <mergeCells count="46">
    <mergeCell ref="K1:P1"/>
    <mergeCell ref="A2:P2"/>
    <mergeCell ref="A3:C5"/>
    <mergeCell ref="D3:P3"/>
    <mergeCell ref="E4:G4"/>
    <mergeCell ref="H4:M4"/>
    <mergeCell ref="N4:O4"/>
    <mergeCell ref="E5:G5"/>
    <mergeCell ref="H5:M5"/>
    <mergeCell ref="N5:O5"/>
    <mergeCell ref="A6:C6"/>
    <mergeCell ref="D6:P6"/>
    <mergeCell ref="A7:C7"/>
    <mergeCell ref="D7:P7"/>
    <mergeCell ref="A8:P8"/>
    <mergeCell ref="A9:C9"/>
    <mergeCell ref="D9:P9"/>
    <mergeCell ref="A10:C10"/>
    <mergeCell ref="D10:P10"/>
    <mergeCell ref="A11:C11"/>
    <mergeCell ref="D11:P11"/>
    <mergeCell ref="A12:C12"/>
    <mergeCell ref="D12:P12"/>
    <mergeCell ref="A13:C13"/>
    <mergeCell ref="D13:P13"/>
    <mergeCell ref="A14:C14"/>
    <mergeCell ref="D14:P14"/>
    <mergeCell ref="A15:B15"/>
    <mergeCell ref="C15:D15"/>
    <mergeCell ref="A16:B16"/>
    <mergeCell ref="C16:D16"/>
    <mergeCell ref="E16:P16"/>
    <mergeCell ref="A17:A18"/>
    <mergeCell ref="B17:B18"/>
    <mergeCell ref="C17:D17"/>
    <mergeCell ref="K17:K18"/>
    <mergeCell ref="L17:L18"/>
    <mergeCell ref="M17:M18"/>
    <mergeCell ref="N17:N18"/>
    <mergeCell ref="O17:O18"/>
    <mergeCell ref="P17:P18"/>
    <mergeCell ref="A21:O21"/>
    <mergeCell ref="A22:O22"/>
    <mergeCell ref="A23:O23"/>
    <mergeCell ref="A24:P24"/>
    <mergeCell ref="A25:P25"/>
  </mergeCells>
  <conditionalFormatting sqref="O19:O21">
    <cfRule type="containsText" priority="2" operator="containsText" aboveAverage="0" equalAverage="0" bottom="0" percent="0" rank="0" text="НЕОДНОРОДНЫЕ" dxfId="0">
      <formula>NOT(ISERROR(SEARCH("НЕОДНОРОДНЫЕ",O19)))</formula>
    </cfRule>
    <cfRule type="containsText" priority="3" operator="containsText" aboveAverage="0" equalAverage="0" bottom="0" percent="0" rank="0" text="ОДНОРОДНЫЕ" dxfId="1">
      <formula>NOT(ISERROR(SEARCH("ОДНОРОДНЫЕ",O19)))</formula>
    </cfRule>
    <cfRule type="containsText" priority="4" operator="containsText" aboveAverage="0" equalAverage="0" bottom="0" percent="0" rank="0" text="НЕОДНОРОДНЫЕ" dxfId="2">
      <formula>NOT(ISERROR(SEARCH("НЕОДНОРОДНЫЕ",O19)))</formula>
    </cfRule>
  </conditionalFormatting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2026-06-19T20:16:27Z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