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3040" windowHeight="9120"/>
  </bookViews>
  <sheets>
    <sheet name="НМЦК" sheetId="1" r:id="rId1"/>
  </sheets>
  <definedNames>
    <definedName name="_xlnm._FilterDatabase" localSheetId="0" hidden="1">НМЦК!$A$1:$R$18</definedName>
    <definedName name="_xlnm.Print_Area" localSheetId="0">НМЦК!$A$1:$R$30</definedName>
  </definedNames>
  <calcPr calcId="144525" fullPrecision="0"/>
</workbook>
</file>

<file path=xl/calcChain.xml><?xml version="1.0" encoding="utf-8"?>
<calcChain xmlns="http://schemas.openxmlformats.org/spreadsheetml/2006/main">
  <c r="H30" i="1" l="1"/>
  <c r="H31" i="1"/>
  <c r="H32" i="1"/>
  <c r="H33" i="1"/>
  <c r="H34" i="1" l="1"/>
  <c r="N15" i="1" l="1"/>
  <c r="L15" i="1"/>
  <c r="N14" i="1"/>
  <c r="L14" i="1"/>
  <c r="N13" i="1"/>
  <c r="L13" i="1"/>
  <c r="K14" i="1" l="1"/>
  <c r="J14" i="1" s="1"/>
  <c r="K15" i="1"/>
  <c r="J15" i="1" s="1"/>
  <c r="K13" i="1"/>
  <c r="J13" i="1" s="1"/>
  <c r="N17" i="1" l="1"/>
  <c r="L16" i="1"/>
  <c r="K16" i="1" l="1"/>
  <c r="J16" i="1" s="1"/>
</calcChain>
</file>

<file path=xl/sharedStrings.xml><?xml version="1.0" encoding="utf-8"?>
<sst xmlns="http://schemas.openxmlformats.org/spreadsheetml/2006/main" count="79" uniqueCount="51">
  <si>
    <t xml:space="preserve">Ссылка на нормативно-правовой акт с указанием конкретного пункта, устанавливающего требования к нормативным затратам: </t>
  </si>
  <si>
    <t>Обоснование начальной (максимальной) цены контракта</t>
  </si>
  <si>
    <t>№ п/п</t>
  </si>
  <si>
    <t>Наименован ие товара, работы, услуги по КТРУ</t>
  </si>
  <si>
    <t>Наименование товара, работы, услуги согласно описанию объекта закупки</t>
  </si>
  <si>
    <t>Кол- во</t>
  </si>
  <si>
    <t>Ценовые значения анализа рынка</t>
  </si>
  <si>
    <t>Ср. рыночная цена за единицу (руб.)</t>
  </si>
  <si>
    <t>Цена за ед.(руб.)</t>
  </si>
  <si>
    <t>где:
V - коэффициент вариации;</t>
  </si>
  <si>
    <t xml:space="preserve">           среднее квадратичное отклонение</t>
  </si>
  <si>
    <t>Единица измерений</t>
  </si>
  <si>
    <r>
      <t>где:
НМЦК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sz val="8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 xml:space="preserve"> - цена единицы товара, работы, услуги, представленная в источнике с номером i.</t>
    </r>
  </si>
  <si>
    <t>цена i-ой единицы товара, работы, услуги;</t>
  </si>
  <si>
    <t>Учитывая параметры объекта закупки (указаны в техническом задании), ценовой диапазон имел минимальные значения, что позволило рассматривать предложенные цены, как идентичные, что подтверждается полученным коэффициентом вариации, который не превышает 33% (определяется согласно методике расчета НМЦК в соответствии со ст. 22 Закона,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исполнителем)*».
*В целях определения однородности совокупности значений выявленных цен, используемых в расчете НМЦК, коэффициент вариации определяется по формуле:</t>
  </si>
  <si>
    <t>Коэфф. вариации (v)</t>
  </si>
  <si>
    <t>&lt;ц&gt; - средняя арифметическая величина цены единицы товара, работы, услуги;
n - количество значений, используемых в расчете (3).
НМЦК методом сопоставимых рыночных цен (анализа рынка) определяется по формуле:</t>
  </si>
  <si>
    <t>Типовая принадлежность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</si>
  <si>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</si>
  <si>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</si>
  <si>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Итого начальная (максимальная) цена контракта составила, руб.</t>
  </si>
  <si>
    <t xml:space="preserve">Расчет НМЦК(ЦК) Метод сопоставимых рыночных цен (анализ рынка) </t>
  </si>
  <si>
    <t xml:space="preserve">Итоговое значение 
НМЦК (ЦК) (руб.)
</t>
  </si>
  <si>
    <t>Итого :</t>
  </si>
  <si>
    <t>Ответственный за расчет и обоснование: ведущий экономист по материально-техническому снабжению отдела МТО Штепа Николай Валерьевич</t>
  </si>
  <si>
    <t>Заказчиком выбран способ осуществления закупки товаров (работ, услуг) в соответствии с пунктом 4 ч. 1 ст. 93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(далее - Федеральный закон № 44-ФЗ), в качестве начальной (максимальной) цены контракта выбрана ценовая информация (Источник № 1), так как является наименьшей.</t>
  </si>
  <si>
    <t>Расчет НМЦК(ЦК)/начальной цены единицы товара и начальной суммы цен единиц товара (работы, услуги)</t>
  </si>
  <si>
    <t xml:space="preserve">Итоговое значение НМЦК (ЦК) (руб.) </t>
  </si>
  <si>
    <t xml:space="preserve">Всего
НМЦК (ЦК)/цена единицы товара (работы, услуги) с учетом ЛБО (руб.) </t>
  </si>
  <si>
    <t xml:space="preserve">
</t>
  </si>
  <si>
    <r>
      <t xml:space="preserve">                                                                                                                                                                            </t>
    </r>
    <r>
      <rPr>
        <b/>
        <sz val="12"/>
        <color rgb="FF000000"/>
        <rFont val="Times New Roman"/>
        <family val="1"/>
        <charset val="204"/>
      </rPr>
      <t>Итого начальная (максимальная) цена контракта составила, руб.</t>
    </r>
  </si>
  <si>
    <t>Тип 1</t>
  </si>
  <si>
    <t>Тип 3</t>
  </si>
  <si>
    <t>Тип 2</t>
  </si>
  <si>
    <t xml:space="preserve">Приказ Федерального казначейства от 03.11.2021 №300 "Об утверждении нормативных затрат на обеспечение функций центрального аппарата Федерального казначейства, территориальных органов Федерального казначейства и подведомственного Федерального казенного учреждения «Центр по обеспечению деятельности Казначейства России», не отнесенных к затратам в сфере информационно-коммуникационных технологий"п. 5.12.12. Затраты на приобретение запасных частей и материалов для ремонтных работ по объекту.
</t>
  </si>
  <si>
    <r>
      <t xml:space="preserve">Используемый метод определения НМЦК </t>
    </r>
    <r>
      <rPr>
        <b/>
        <sz val="12"/>
        <color rgb="FF000000"/>
        <rFont val="Times New Roman"/>
        <family val="1"/>
        <charset val="204"/>
      </rPr>
      <t>Метод сопоставимых рыночных цен (анализ рынка)</t>
    </r>
  </si>
  <si>
    <t>Упаковка</t>
  </si>
  <si>
    <t>уп.</t>
  </si>
  <si>
    <t xml:space="preserve">Рейка деревянная </t>
  </si>
  <si>
    <t>Электрод с покрытием</t>
  </si>
  <si>
    <t>Штука</t>
  </si>
  <si>
    <t xml:space="preserve">Штука </t>
  </si>
  <si>
    <t xml:space="preserve">Электрод с покрытием </t>
  </si>
  <si>
    <t xml:space="preserve"> Источник № 1 Исх. №б/н от 02.07.2026  (Вх. №1078 от 07.07.2026)</t>
  </si>
  <si>
    <t>В результате проведенного расчета Н(М)ЦК, ЦКЕП контракта составила, руб.: 12 900,00 руб</t>
  </si>
  <si>
    <t>Источник № 2 Исх. № б/н  от 02.07.2026  (Вх. №1079 от 07.07.2026)</t>
  </si>
  <si>
    <t>Источник №3 Исх. № 12/07 от 03.07.2026  (Вх. №1080 от 07.07.2026)</t>
  </si>
  <si>
    <t>Предмет контракта: Поставка пиломатериалов и электродов для сварки для обеспечения государственных нужд Межрегионального филиала Федерального казенного учреждения «Центр по обеспечению деятельности Казначейства России» в г. Владивостоке.</t>
  </si>
  <si>
    <t xml:space="preserve">Реквизиты запросов ценовой информации (в т.ч. в ЕИС):Запрос направлен в 6 организаций: . Запрос ценовой информации от 22.05.2026 № 53-07-09/3027 , в ЕИС Запрос цен от 07.07.2026 № 0822100002826000522 (ред. №01), Ответ получен от 3 (трех) организаций на основании данной информации произведен расчет НМЦК (ЦК): Источник N 1  Вх. № 1078 от 07.07.2026), Источник N 2 Вх. № 1079 от 07.07.2026, Источник N 3 Вх. № 1080 от 07.07.2026.
</t>
  </si>
  <si>
    <t>Дата подготовки обоснования НМЦК 10.07.2026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</si>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</sst>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1" x14ac:knownFonts="1">
    <font>
      <sz val="10"/>
      <color rgb="FF000000"/>
      <name val="Times New Roman"/>
      <charset val="204"/>
    </font>
    <font>
      <sz val="10"/>
      <color rgb="FF000000"/>
      <name val="Times New Roman"/>
      <family val="2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charset val="204"/>
    </font>
    <font>
      <sz val="12"/>
      <name val="Times New Roman"/>
      <family val="2"/>
    </font>
    <font>
      <sz val="12"/>
      <color rgb="FF000000"/>
      <name val="Times New Roman"/>
      <family val="2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14" fillId="0" borderId="0" applyFont="0" applyFill="0" applyBorder="0" applyAlignment="0" applyProtection="0"/>
  </cellStyleXfs>
  <cellXfs count="9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1" fontId="1" fillId="0" borderId="2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2" fontId="4" fillId="0" borderId="2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6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1" fontId="4" fillId="0" borderId="9" xfId="0" applyNumberFormat="1" applyFont="1" applyBorder="1" applyAlignment="1">
      <alignment horizontal="center" vertical="center" shrinkToFit="1"/>
    </xf>
    <xf numFmtId="44" fontId="0" fillId="0" borderId="0" xfId="0" applyNumberFormat="1" applyAlignment="1">
      <alignment horizontal="left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9" fillId="0" borderId="7" xfId="0" applyFont="1" applyBorder="1" applyAlignment="1">
      <alignment horizontal="center" vertical="center" wrapText="1"/>
    </xf>
    <xf numFmtId="1" fontId="11" fillId="0" borderId="9" xfId="0" applyNumberFormat="1" applyFont="1" applyBorder="1" applyAlignment="1">
      <alignment horizontal="right" vertical="center" shrinkToFit="1"/>
    </xf>
    <xf numFmtId="1" fontId="11" fillId="0" borderId="11" xfId="0" applyNumberFormat="1" applyFont="1" applyBorder="1" applyAlignment="1">
      <alignment horizontal="right" vertical="center" shrinkToFit="1"/>
    </xf>
    <xf numFmtId="2" fontId="6" fillId="0" borderId="3" xfId="2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/>
    </xf>
    <xf numFmtId="0" fontId="18" fillId="0" borderId="0" xfId="0" applyFont="1"/>
    <xf numFmtId="0" fontId="0" fillId="0" borderId="0" xfId="0" applyBorder="1"/>
    <xf numFmtId="2" fontId="0" fillId="0" borderId="0" xfId="0" applyNumberFormat="1" applyAlignment="1">
      <alignment horizontal="left" vertical="top"/>
    </xf>
    <xf numFmtId="2" fontId="0" fillId="0" borderId="0" xfId="0" applyNumberFormat="1" applyFill="1" applyAlignment="1">
      <alignment horizontal="left" vertical="top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1" fontId="4" fillId="0" borderId="7" xfId="0" applyNumberFormat="1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left" vertical="top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2" fontId="6" fillId="0" borderId="12" xfId="0" applyNumberFormat="1" applyFont="1" applyBorder="1" applyAlignment="1">
      <alignment horizontal="center" vertical="center" wrapText="1"/>
    </xf>
    <xf numFmtId="1" fontId="11" fillId="0" borderId="14" xfId="0" applyNumberFormat="1" applyFont="1" applyBorder="1" applyAlignment="1">
      <alignment horizontal="right" vertical="center" shrinkToFit="1"/>
    </xf>
    <xf numFmtId="2" fontId="11" fillId="0" borderId="14" xfId="2" applyNumberFormat="1" applyFont="1" applyBorder="1" applyAlignment="1">
      <alignment horizontal="center" vertical="center" shrinkToFit="1"/>
    </xf>
    <xf numFmtId="1" fontId="16" fillId="0" borderId="2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top"/>
    </xf>
    <xf numFmtId="1" fontId="4" fillId="0" borderId="0" xfId="0" applyNumberFormat="1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wrapText="1"/>
    </xf>
    <xf numFmtId="2" fontId="6" fillId="0" borderId="0" xfId="2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20" fillId="0" borderId="11" xfId="0" applyNumberFormat="1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3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17" fillId="3" borderId="0" xfId="0" applyFont="1" applyFill="1" applyAlignment="1">
      <alignment horizontal="left" vertical="top" wrapText="1"/>
    </xf>
    <xf numFmtId="0" fontId="16" fillId="0" borderId="1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1" fontId="11" fillId="0" borderId="10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 inden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center" vertical="center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</xdr:colOff>
      <xdr:row>18</xdr:row>
      <xdr:rowOff>841375</xdr:rowOff>
    </xdr:from>
    <xdr:to>
      <xdr:col>1</xdr:col>
      <xdr:colOff>708025</xdr:colOff>
      <xdr:row>18</xdr:row>
      <xdr:rowOff>1271905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5F0E77C4-1E9A-AB9C-F014-265886F62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" y="19510375"/>
          <a:ext cx="1098550" cy="4305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19</xdr:row>
      <xdr:rowOff>355600</xdr:rowOff>
    </xdr:from>
    <xdr:to>
      <xdr:col>1</xdr:col>
      <xdr:colOff>924983</xdr:colOff>
      <xdr:row>21</xdr:row>
      <xdr:rowOff>177165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3C65A6A9-A35A-1E62-F545-C059D9832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080100"/>
          <a:ext cx="1590675" cy="545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114300</xdr:colOff>
      <xdr:row>21</xdr:row>
      <xdr:rowOff>152400</xdr:rowOff>
    </xdr:from>
    <xdr:to>
      <xdr:col>0</xdr:col>
      <xdr:colOff>267970</xdr:colOff>
      <xdr:row>23</xdr:row>
      <xdr:rowOff>1906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2600800"/>
          <a:ext cx="153670" cy="2305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23</xdr:row>
      <xdr:rowOff>520700</xdr:rowOff>
    </xdr:from>
    <xdr:to>
      <xdr:col>1</xdr:col>
      <xdr:colOff>963083</xdr:colOff>
      <xdr:row>23</xdr:row>
      <xdr:rowOff>920115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6256E41B-A830-83FD-A29A-7A86890F3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350100"/>
          <a:ext cx="1628775" cy="399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340178</xdr:colOff>
      <xdr:row>9</xdr:row>
      <xdr:rowOff>789215</xdr:rowOff>
    </xdr:from>
    <xdr:to>
      <xdr:col>11</xdr:col>
      <xdr:colOff>493848</xdr:colOff>
      <xdr:row>10</xdr:row>
      <xdr:rowOff>40005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4214" y="5497286"/>
          <a:ext cx="153670" cy="257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AD36"/>
  <sheetViews>
    <sheetView tabSelected="1" topLeftCell="A22" zoomScale="85" zoomScaleNormal="85" zoomScaleSheetLayoutView="100" workbookViewId="0">
      <selection activeCell="N31" sqref="N31"/>
    </sheetView>
  </sheetViews>
  <sheetFormatPr defaultRowHeight="12.75" x14ac:dyDescent="0.2"/>
  <cols>
    <col min="1" max="1" width="7.83203125" customWidth="1"/>
    <col min="2" max="2" width="63" customWidth="1"/>
    <col min="3" max="3" width="66.33203125" customWidth="1"/>
    <col min="4" max="4" width="12.6640625" style="21" customWidth="1"/>
    <col min="5" max="5" width="13.83203125" customWidth="1"/>
    <col min="6" max="6" width="12.1640625" customWidth="1"/>
    <col min="7" max="7" width="21.6640625" customWidth="1"/>
    <col min="8" max="9" width="20.83203125" customWidth="1"/>
    <col min="10" max="10" width="17" customWidth="1"/>
    <col min="11" max="11" width="1.5" style="11" hidden="1" customWidth="1"/>
    <col min="12" max="12" width="14" customWidth="1"/>
    <col min="13" max="13" width="14" style="21" customWidth="1"/>
    <col min="14" max="14" width="25.5" customWidth="1"/>
    <col min="15" max="15" width="21.5" style="19" customWidth="1"/>
    <col min="16" max="16" width="24.6640625" style="21" customWidth="1"/>
    <col min="17" max="17" width="0.5" hidden="1" customWidth="1"/>
    <col min="18" max="18" width="10.6640625" customWidth="1"/>
    <col min="19" max="19" width="7.5" customWidth="1"/>
  </cols>
  <sheetData>
    <row r="1" spans="1:18" ht="18.75" x14ac:dyDescent="0.2">
      <c r="A1" s="77" t="s">
        <v>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8" ht="15.75" x14ac:dyDescent="0.2">
      <c r="A2" s="78" t="s">
        <v>49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4"/>
    </row>
    <row r="3" spans="1:18" ht="42.6" customHeight="1" x14ac:dyDescent="0.2">
      <c r="A3" s="78" t="s">
        <v>47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</row>
    <row r="4" spans="1:18" ht="15.75" x14ac:dyDescent="0.2">
      <c r="A4" s="78" t="s">
        <v>35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1:18" ht="35.25" customHeight="1" x14ac:dyDescent="0.2">
      <c r="A5" s="78" t="s">
        <v>48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15.75" x14ac:dyDescent="0.2">
      <c r="A6" s="78" t="s">
        <v>0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</row>
    <row r="7" spans="1:18" s="12" customFormat="1" ht="57" customHeight="1" x14ac:dyDescent="0.2">
      <c r="A7" s="79" t="s">
        <v>34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</row>
    <row r="8" spans="1:18" ht="86.25" customHeight="1" x14ac:dyDescent="0.2">
      <c r="A8" s="87" t="s">
        <v>2</v>
      </c>
      <c r="B8" s="83" t="s">
        <v>3</v>
      </c>
      <c r="C8" s="83" t="s">
        <v>4</v>
      </c>
      <c r="D8" s="84" t="s">
        <v>17</v>
      </c>
      <c r="E8" s="83" t="s">
        <v>11</v>
      </c>
      <c r="F8" s="87" t="s">
        <v>5</v>
      </c>
      <c r="G8" s="74" t="s">
        <v>26</v>
      </c>
      <c r="H8" s="75"/>
      <c r="I8" s="75"/>
      <c r="J8" s="75"/>
      <c r="K8" s="75"/>
      <c r="L8" s="75"/>
      <c r="M8" s="75"/>
      <c r="N8" s="75"/>
      <c r="O8" s="76"/>
      <c r="P8" s="80" t="s">
        <v>28</v>
      </c>
      <c r="Q8" s="80" t="s">
        <v>29</v>
      </c>
      <c r="R8" s="24"/>
    </row>
    <row r="9" spans="1:18" ht="22.15" customHeight="1" x14ac:dyDescent="0.2">
      <c r="A9" s="87"/>
      <c r="B9" s="83"/>
      <c r="C9" s="83"/>
      <c r="D9" s="85"/>
      <c r="E9" s="83"/>
      <c r="F9" s="87"/>
      <c r="G9" s="90" t="s">
        <v>6</v>
      </c>
      <c r="H9" s="90"/>
      <c r="I9" s="90"/>
      <c r="J9" s="83" t="s">
        <v>15</v>
      </c>
      <c r="K9" s="84"/>
      <c r="L9" s="83" t="s">
        <v>7</v>
      </c>
      <c r="M9" s="84" t="s">
        <v>18</v>
      </c>
      <c r="N9" s="83" t="s">
        <v>27</v>
      </c>
      <c r="O9" s="83" t="s">
        <v>19</v>
      </c>
      <c r="P9" s="88"/>
      <c r="Q9" s="81"/>
      <c r="R9" s="2"/>
    </row>
    <row r="10" spans="1:18" ht="78.75" customHeight="1" x14ac:dyDescent="0.2">
      <c r="A10" s="87"/>
      <c r="B10" s="83"/>
      <c r="C10" s="83"/>
      <c r="D10" s="85"/>
      <c r="E10" s="83"/>
      <c r="F10" s="87"/>
      <c r="G10" s="28" t="s">
        <v>43</v>
      </c>
      <c r="H10" s="28" t="s">
        <v>45</v>
      </c>
      <c r="I10" s="28" t="s">
        <v>46</v>
      </c>
      <c r="J10" s="83"/>
      <c r="K10" s="85"/>
      <c r="L10" s="83"/>
      <c r="M10" s="85"/>
      <c r="N10" s="83"/>
      <c r="O10" s="83"/>
      <c r="P10" s="88"/>
      <c r="Q10" s="81"/>
      <c r="R10" s="1"/>
    </row>
    <row r="11" spans="1:18" ht="36.75" customHeight="1" x14ac:dyDescent="0.2">
      <c r="A11" s="87"/>
      <c r="B11" s="83"/>
      <c r="C11" s="83"/>
      <c r="D11" s="86"/>
      <c r="E11" s="83"/>
      <c r="F11" s="87"/>
      <c r="G11" s="5" t="s">
        <v>8</v>
      </c>
      <c r="H11" s="5" t="s">
        <v>8</v>
      </c>
      <c r="I11" s="5" t="s">
        <v>8</v>
      </c>
      <c r="J11" s="83"/>
      <c r="K11" s="86"/>
      <c r="L11" s="83"/>
      <c r="M11" s="86"/>
      <c r="N11" s="83"/>
      <c r="O11" s="83"/>
      <c r="P11" s="89"/>
      <c r="Q11" s="82"/>
      <c r="R11" s="2"/>
    </row>
    <row r="12" spans="1:18" s="29" customFormat="1" ht="22.15" customHeight="1" x14ac:dyDescent="0.2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0">
        <v>11</v>
      </c>
      <c r="L12" s="10">
        <v>11</v>
      </c>
      <c r="M12" s="10">
        <v>12</v>
      </c>
      <c r="N12" s="10">
        <v>13</v>
      </c>
      <c r="O12" s="10">
        <v>14</v>
      </c>
      <c r="P12" s="10">
        <v>15</v>
      </c>
      <c r="Q12" s="10">
        <v>16</v>
      </c>
      <c r="R12" s="2"/>
    </row>
    <row r="13" spans="1:18" s="29" customFormat="1" ht="15.75" x14ac:dyDescent="0.2">
      <c r="A13" s="25">
        <v>1</v>
      </c>
      <c r="B13" s="35" t="s">
        <v>38</v>
      </c>
      <c r="C13" s="34" t="s">
        <v>38</v>
      </c>
      <c r="D13" s="30" t="s">
        <v>31</v>
      </c>
      <c r="E13" s="15" t="s">
        <v>40</v>
      </c>
      <c r="F13" s="18">
        <v>5</v>
      </c>
      <c r="G13" s="27">
        <v>260</v>
      </c>
      <c r="H13" s="16">
        <v>280</v>
      </c>
      <c r="I13" s="17">
        <v>300</v>
      </c>
      <c r="J13" s="7">
        <f>K13/L13*100</f>
        <v>7.14</v>
      </c>
      <c r="K13" s="13">
        <f>SQRT(((SUM((POWER(G13-L13,2)),(POWER(H13-L13,2)),(POWER(I13-L13,2)))/(COLUMNS(G13:I13)-1))))</f>
        <v>20</v>
      </c>
      <c r="L13" s="6">
        <f>AVERAGE(G13:I13)</f>
        <v>280</v>
      </c>
      <c r="M13" s="6">
        <v>13600</v>
      </c>
      <c r="N13" s="22">
        <f>((F13/3)*(SUM(G13:I13)))</f>
        <v>1400</v>
      </c>
      <c r="O13" s="33"/>
      <c r="P13" s="22"/>
      <c r="Q13" s="22"/>
      <c r="R13" s="26"/>
    </row>
    <row r="14" spans="1:18" s="29" customFormat="1" ht="15.75" x14ac:dyDescent="0.2">
      <c r="A14" s="14">
        <v>2</v>
      </c>
      <c r="B14" s="35" t="s">
        <v>38</v>
      </c>
      <c r="C14" s="34" t="s">
        <v>38</v>
      </c>
      <c r="D14" s="30" t="s">
        <v>33</v>
      </c>
      <c r="E14" s="15" t="s">
        <v>41</v>
      </c>
      <c r="F14" s="18">
        <v>5</v>
      </c>
      <c r="G14" s="27">
        <v>400</v>
      </c>
      <c r="H14" s="16">
        <v>430</v>
      </c>
      <c r="I14" s="17">
        <v>475</v>
      </c>
      <c r="J14" s="7">
        <f t="shared" ref="J14:J15" si="0">K14/L14*100</f>
        <v>8.68</v>
      </c>
      <c r="K14" s="13">
        <f t="shared" ref="K14:K15" si="1">SQRT(((SUM((POWER(G14-L14,2)),(POWER(H14-L14,2)),(POWER(I14-L14,2)))/(COLUMNS(G14:I14)-1))))</f>
        <v>37.75</v>
      </c>
      <c r="L14" s="6">
        <f t="shared" ref="L14:L15" si="2">AVERAGE(G14:I14)</f>
        <v>435</v>
      </c>
      <c r="M14" s="6">
        <v>13600</v>
      </c>
      <c r="N14" s="22">
        <f t="shared" ref="N14:N15" si="3">((F14/3)*(SUM(G14:I14)))</f>
        <v>2175</v>
      </c>
      <c r="O14" s="33"/>
      <c r="P14" s="22"/>
      <c r="Q14" s="22"/>
      <c r="R14" s="26"/>
    </row>
    <row r="15" spans="1:18" s="29" customFormat="1" ht="15.75" x14ac:dyDescent="0.2">
      <c r="A15" s="14">
        <v>3</v>
      </c>
      <c r="B15" s="35" t="s">
        <v>38</v>
      </c>
      <c r="C15" s="34" t="s">
        <v>38</v>
      </c>
      <c r="D15" s="30" t="s">
        <v>32</v>
      </c>
      <c r="E15" s="15" t="s">
        <v>40</v>
      </c>
      <c r="F15" s="18">
        <v>5</v>
      </c>
      <c r="G15" s="27">
        <v>660</v>
      </c>
      <c r="H15" s="16">
        <v>690</v>
      </c>
      <c r="I15" s="17">
        <v>720</v>
      </c>
      <c r="J15" s="7">
        <f t="shared" si="0"/>
        <v>4.3499999999999996</v>
      </c>
      <c r="K15" s="13">
        <f t="shared" si="1"/>
        <v>30</v>
      </c>
      <c r="L15" s="6">
        <f t="shared" si="2"/>
        <v>690</v>
      </c>
      <c r="M15" s="6">
        <v>13600</v>
      </c>
      <c r="N15" s="22">
        <f t="shared" si="3"/>
        <v>3450</v>
      </c>
      <c r="O15" s="33"/>
      <c r="P15" s="22"/>
      <c r="Q15" s="22"/>
      <c r="R15" s="26"/>
    </row>
    <row r="16" spans="1:18" s="12" customFormat="1" ht="15.75" x14ac:dyDescent="0.2">
      <c r="A16" s="25">
        <v>4</v>
      </c>
      <c r="B16" s="35" t="s">
        <v>39</v>
      </c>
      <c r="C16" s="34" t="s">
        <v>39</v>
      </c>
      <c r="D16" s="23"/>
      <c r="E16" s="15" t="s">
        <v>36</v>
      </c>
      <c r="F16" s="18">
        <v>3</v>
      </c>
      <c r="G16" s="27">
        <v>2100</v>
      </c>
      <c r="H16" s="16">
        <v>2250</v>
      </c>
      <c r="I16" s="17">
        <v>2500</v>
      </c>
      <c r="J16" s="7">
        <f>K16/L16*100</f>
        <v>8.85</v>
      </c>
      <c r="K16" s="13">
        <f>SQRT(((SUM((POWER(G16-L16,2)),(POWER(H16-L16,2)),(POWER(I16-L16,2)))/(COLUMNS(G16:I16)-1))))</f>
        <v>202.07</v>
      </c>
      <c r="L16" s="6">
        <f>AVERAGE(G16:I16)</f>
        <v>2283.33</v>
      </c>
      <c r="M16" s="6">
        <v>13600</v>
      </c>
      <c r="N16" s="3">
        <v>6849.99</v>
      </c>
      <c r="O16" s="33"/>
      <c r="P16" s="22"/>
      <c r="Q16" s="3"/>
      <c r="R16" s="26"/>
    </row>
    <row r="17" spans="1:30" s="54" customFormat="1" ht="14.25" customHeight="1" x14ac:dyDescent="0.2">
      <c r="A17" s="55"/>
      <c r="B17" s="56"/>
      <c r="C17" s="69" t="s">
        <v>30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59">
        <f>SUM(N13:N16)</f>
        <v>13874.99</v>
      </c>
      <c r="O17" s="57"/>
      <c r="P17" s="58"/>
      <c r="Q17" s="50"/>
      <c r="R17" s="26"/>
    </row>
    <row r="18" spans="1:30" s="12" customFormat="1" ht="46.5" hidden="1" customHeight="1" thickBot="1" x14ac:dyDescent="0.25">
      <c r="A18" s="31" t="s">
        <v>20</v>
      </c>
      <c r="B18" s="3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52"/>
      <c r="P18" s="51"/>
      <c r="Q18" s="50"/>
      <c r="R18" s="26"/>
    </row>
    <row r="19" spans="1:30" ht="104.25" customHeight="1" x14ac:dyDescent="0.2">
      <c r="A19" s="63" t="s">
        <v>14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5"/>
      <c r="P19" s="65"/>
      <c r="Q19" s="64"/>
    </row>
    <row r="20" spans="1:30" ht="33" customHeight="1" x14ac:dyDescent="0.2">
      <c r="A20" s="66" t="s">
        <v>9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</row>
    <row r="21" spans="1:30" ht="24" customHeight="1" x14ac:dyDescent="0.2">
      <c r="A21" s="9"/>
      <c r="B21" s="9"/>
      <c r="C21" s="67" t="s">
        <v>10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spans="1:30" ht="18.75" x14ac:dyDescent="0.2">
      <c r="Q22" s="8"/>
    </row>
    <row r="23" spans="1:30" x14ac:dyDescent="0.2">
      <c r="B23" s="20" t="s">
        <v>13</v>
      </c>
    </row>
    <row r="24" spans="1:30" ht="79.900000000000006" customHeight="1" x14ac:dyDescent="0.2">
      <c r="A24" s="66" t="s">
        <v>16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</row>
    <row r="25" spans="1:30" ht="119.25" customHeight="1" x14ac:dyDescent="0.2">
      <c r="A25" s="61" t="s">
        <v>12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</row>
    <row r="26" spans="1:30" s="37" customFormat="1" ht="69" customHeight="1" x14ac:dyDescent="0.2">
      <c r="A26" s="68" t="s">
        <v>25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R26" s="38"/>
      <c r="S26" s="39"/>
      <c r="T26" s="39"/>
      <c r="U26" s="40"/>
      <c r="V26" s="39"/>
      <c r="W26" s="39"/>
      <c r="X26" s="39"/>
      <c r="Y26" s="39"/>
      <c r="Z26" s="39"/>
      <c r="AA26" s="39"/>
      <c r="AB26" s="39"/>
      <c r="AC26" s="39"/>
      <c r="AD26" s="39"/>
    </row>
    <row r="27" spans="1:30" s="36" customFormat="1" ht="23.25" customHeight="1" x14ac:dyDescent="0.2">
      <c r="A27" s="70" t="s">
        <v>21</v>
      </c>
      <c r="B27" s="71"/>
      <c r="C27" s="71"/>
      <c r="D27" s="71"/>
      <c r="E27" s="71"/>
      <c r="F27" s="71"/>
      <c r="G27" s="71"/>
      <c r="H27" s="72"/>
    </row>
    <row r="28" spans="1:30" s="36" customFormat="1" ht="81" customHeight="1" x14ac:dyDescent="0.2">
      <c r="A28" s="41" t="s">
        <v>2</v>
      </c>
      <c r="B28" s="42" t="s">
        <v>3</v>
      </c>
      <c r="C28" s="42" t="s">
        <v>4</v>
      </c>
      <c r="D28" s="42" t="s">
        <v>17</v>
      </c>
      <c r="E28" s="42" t="s">
        <v>11</v>
      </c>
      <c r="F28" s="41" t="s">
        <v>5</v>
      </c>
      <c r="G28" s="43" t="s">
        <v>43</v>
      </c>
      <c r="H28" s="42" t="s">
        <v>22</v>
      </c>
    </row>
    <row r="29" spans="1:30" s="36" customFormat="1" ht="22.5" customHeight="1" x14ac:dyDescent="0.2">
      <c r="A29" s="41">
        <v>1</v>
      </c>
      <c r="B29" s="41">
        <v>2</v>
      </c>
      <c r="C29" s="41">
        <v>3</v>
      </c>
      <c r="D29" s="41"/>
      <c r="E29" s="41">
        <v>4</v>
      </c>
      <c r="F29" s="41">
        <v>5</v>
      </c>
      <c r="G29" s="41">
        <v>6</v>
      </c>
      <c r="H29" s="41">
        <v>7</v>
      </c>
    </row>
    <row r="30" spans="1:30" s="36" customFormat="1" ht="53.25" customHeight="1" x14ac:dyDescent="0.2">
      <c r="A30" s="44">
        <v>1</v>
      </c>
      <c r="B30" s="53" t="s">
        <v>38</v>
      </c>
      <c r="C30" s="34" t="s">
        <v>38</v>
      </c>
      <c r="D30" s="91" t="s">
        <v>31</v>
      </c>
      <c r="E30" s="92" t="s">
        <v>50</v>
      </c>
      <c r="F30" s="18">
        <v>5</v>
      </c>
      <c r="G30" s="16">
        <v>260</v>
      </c>
      <c r="H30" s="46">
        <f t="shared" ref="H30:H33" si="4">F30*G30</f>
        <v>1300</v>
      </c>
      <c r="I30" s="47"/>
      <c r="J30" s="47"/>
    </row>
    <row r="31" spans="1:30" s="36" customFormat="1" ht="53.25" customHeight="1" x14ac:dyDescent="0.2">
      <c r="A31" s="44">
        <v>2</v>
      </c>
      <c r="B31" s="53" t="s">
        <v>38</v>
      </c>
      <c r="C31" s="34" t="s">
        <v>38</v>
      </c>
      <c r="D31" s="91" t="s">
        <v>33</v>
      </c>
      <c r="E31" s="92" t="s">
        <v>50</v>
      </c>
      <c r="F31" s="18">
        <v>5</v>
      </c>
      <c r="G31" s="16">
        <v>400</v>
      </c>
      <c r="H31" s="46">
        <f t="shared" si="4"/>
        <v>2000</v>
      </c>
      <c r="I31" s="47"/>
      <c r="J31" s="47"/>
    </row>
    <row r="32" spans="1:30" s="36" customFormat="1" ht="53.25" customHeight="1" x14ac:dyDescent="0.2">
      <c r="A32" s="44">
        <v>3</v>
      </c>
      <c r="B32" s="53" t="s">
        <v>38</v>
      </c>
      <c r="C32" s="34" t="s">
        <v>38</v>
      </c>
      <c r="D32" s="91" t="s">
        <v>32</v>
      </c>
      <c r="E32" s="92" t="s">
        <v>50</v>
      </c>
      <c r="F32" s="18">
        <v>5</v>
      </c>
      <c r="G32" s="16">
        <v>660</v>
      </c>
      <c r="H32" s="46">
        <f t="shared" si="4"/>
        <v>3300</v>
      </c>
      <c r="I32" s="47"/>
      <c r="J32" s="47"/>
    </row>
    <row r="33" spans="1:24" s="36" customFormat="1" ht="53.25" customHeight="1" x14ac:dyDescent="0.2">
      <c r="A33" s="44">
        <v>4</v>
      </c>
      <c r="B33" s="53" t="s">
        <v>42</v>
      </c>
      <c r="C33" s="34" t="s">
        <v>39</v>
      </c>
      <c r="D33" s="45"/>
      <c r="E33" s="92" t="s">
        <v>37</v>
      </c>
      <c r="F33" s="18">
        <v>3</v>
      </c>
      <c r="G33" s="16">
        <v>2100</v>
      </c>
      <c r="H33" s="46">
        <f t="shared" si="4"/>
        <v>6300</v>
      </c>
      <c r="I33" s="47"/>
      <c r="J33" s="47"/>
    </row>
    <row r="34" spans="1:24" s="36" customFormat="1" ht="30" customHeight="1" x14ac:dyDescent="0.2">
      <c r="A34" s="93" t="s">
        <v>23</v>
      </c>
      <c r="B34" s="94"/>
      <c r="C34" s="94"/>
      <c r="D34" s="94"/>
      <c r="E34" s="94"/>
      <c r="F34" s="94"/>
      <c r="G34" s="95"/>
      <c r="H34" s="96">
        <f>SUM(H30:H33)</f>
        <v>12900</v>
      </c>
      <c r="I34" s="47"/>
      <c r="J34" s="47"/>
    </row>
    <row r="35" spans="1:24" s="36" customFormat="1" ht="63" customHeight="1" x14ac:dyDescent="0.2">
      <c r="B35" s="60" t="s">
        <v>44</v>
      </c>
      <c r="C35" s="60"/>
      <c r="D35" s="60"/>
      <c r="E35" s="60"/>
      <c r="F35" s="60"/>
      <c r="G35" s="60"/>
      <c r="H35" s="60"/>
      <c r="I35" s="60"/>
      <c r="J35" s="60"/>
      <c r="K35" s="60"/>
      <c r="V35" s="47"/>
      <c r="W35" s="47"/>
      <c r="X35" s="47"/>
    </row>
    <row r="36" spans="1:24" s="48" customFormat="1" ht="36" customHeight="1" x14ac:dyDescent="0.2">
      <c r="A36" s="48" t="s">
        <v>24</v>
      </c>
      <c r="V36" s="49"/>
    </row>
  </sheetData>
  <mergeCells count="34">
    <mergeCell ref="A7:R7"/>
    <mergeCell ref="Q8:Q11"/>
    <mergeCell ref="L9:L11"/>
    <mergeCell ref="N9:N11"/>
    <mergeCell ref="D8:D11"/>
    <mergeCell ref="M9:M11"/>
    <mergeCell ref="A8:A11"/>
    <mergeCell ref="B8:B11"/>
    <mergeCell ref="O9:O11"/>
    <mergeCell ref="P8:P11"/>
    <mergeCell ref="K9:K11"/>
    <mergeCell ref="G9:I9"/>
    <mergeCell ref="J9:J11"/>
    <mergeCell ref="F8:F11"/>
    <mergeCell ref="C8:C11"/>
    <mergeCell ref="E8:E11"/>
    <mergeCell ref="A1:R1"/>
    <mergeCell ref="A2:Q2"/>
    <mergeCell ref="A3:R3"/>
    <mergeCell ref="A4:R4"/>
    <mergeCell ref="A6:R6"/>
    <mergeCell ref="A5:R5"/>
    <mergeCell ref="C17:M17"/>
    <mergeCell ref="A27:H27"/>
    <mergeCell ref="A34:G34"/>
    <mergeCell ref="C18:N18"/>
    <mergeCell ref="G8:O8"/>
    <mergeCell ref="B35:K35"/>
    <mergeCell ref="A25:Q25"/>
    <mergeCell ref="A19:Q19"/>
    <mergeCell ref="A20:Q20"/>
    <mergeCell ref="C21:Q21"/>
    <mergeCell ref="A24:Q24"/>
    <mergeCell ref="A26:O26"/>
  </mergeCells>
  <phoneticPr fontId="5" type="noConversion"/>
  <pageMargins left="0.7" right="0.7" top="0.75" bottom="0.75" header="0.3" footer="0.3"/>
  <pageSetup paperSize="9" scale="41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Бадмаева Татьяна Валерьевна</dc:creator>
  <cp:lastModifiedBy>user</cp:lastModifiedBy>
  <cp:lastPrinted>2024-02-07T02:16:29Z</cp:lastPrinted>
  <dcterms:created xsi:type="dcterms:W3CDTF">2024-01-24T12:06:19Z</dcterms:created>
  <dcterms:modified xsi:type="dcterms:W3CDTF">2026-07-27T23:50:59Z</dcterms:modified>
</cp:coreProperties>
</file>